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4" r:id="rId2"/>
  </sheets>
  <definedNames>
    <definedName name="_xlnm.Print_Area" localSheetId="0">Лист1!$A$1:$G$157</definedName>
  </definedNames>
  <calcPr calcId="145621"/>
</workbook>
</file>

<file path=xl/calcChain.xml><?xml version="1.0" encoding="utf-8"?>
<calcChain xmlns="http://schemas.openxmlformats.org/spreadsheetml/2006/main">
  <c r="F101" i="1" l="1"/>
  <c r="F102" i="1"/>
  <c r="F103" i="1"/>
  <c r="F104" i="1"/>
  <c r="F105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2" i="1"/>
  <c r="F33" i="1"/>
  <c r="F34" i="1"/>
  <c r="F35" i="1"/>
  <c r="F36" i="1"/>
  <c r="F37" i="1"/>
  <c r="F38" i="1"/>
  <c r="F39" i="1"/>
  <c r="F43" i="1"/>
  <c r="F44" i="1"/>
  <c r="F45" i="1"/>
  <c r="F46" i="1"/>
  <c r="F47" i="1"/>
  <c r="F48" i="1"/>
  <c r="F49" i="1"/>
  <c r="F50" i="1"/>
  <c r="F51" i="1"/>
  <c r="F52" i="1"/>
  <c r="F53" i="1"/>
  <c r="F54" i="1"/>
  <c r="F58" i="1"/>
  <c r="F59" i="1"/>
  <c r="F63" i="1"/>
  <c r="F64" i="1"/>
  <c r="F67" i="1"/>
  <c r="F68" i="1"/>
  <c r="F69" i="1"/>
  <c r="F70" i="1"/>
  <c r="F71" i="1"/>
  <c r="F72" i="1"/>
  <c r="F73" i="1"/>
  <c r="F75" i="1"/>
  <c r="F77" i="1"/>
  <c r="F78" i="1"/>
  <c r="F79" i="1"/>
  <c r="F80" i="1"/>
  <c r="F81" i="1"/>
  <c r="F82" i="1"/>
  <c r="F83" i="1"/>
  <c r="F84" i="1"/>
  <c r="F85" i="1"/>
  <c r="F87" i="1"/>
  <c r="F88" i="1"/>
  <c r="F89" i="1"/>
  <c r="F90" i="1"/>
  <c r="F91" i="1"/>
  <c r="E81" i="1"/>
  <c r="D81" i="1"/>
  <c r="E87" i="1"/>
  <c r="D87" i="1"/>
  <c r="E73" i="1"/>
  <c r="D73" i="1"/>
  <c r="E58" i="1"/>
  <c r="D58" i="1"/>
  <c r="E111" i="1"/>
  <c r="D111" i="1"/>
  <c r="E69" i="1"/>
  <c r="D69" i="1"/>
  <c r="E41" i="1"/>
  <c r="E40" i="1" s="1"/>
  <c r="D41" i="1"/>
  <c r="D40" i="1" s="1"/>
  <c r="E37" i="1"/>
  <c r="D37" i="1"/>
  <c r="E35" i="1"/>
  <c r="D35" i="1"/>
  <c r="E92" i="1"/>
  <c r="D92" i="1"/>
  <c r="E26" i="1"/>
  <c r="D26" i="1"/>
  <c r="E32" i="1"/>
  <c r="D32" i="1"/>
  <c r="E29" i="1"/>
  <c r="D29" i="1"/>
  <c r="E20" i="1"/>
  <c r="E19" i="1" s="1"/>
  <c r="D20" i="1"/>
  <c r="D19" i="1" s="1"/>
  <c r="E14" i="1"/>
  <c r="D14" i="1"/>
  <c r="E134" i="1"/>
  <c r="D134" i="1"/>
  <c r="E115" i="1"/>
  <c r="D115" i="1"/>
  <c r="E90" i="1"/>
  <c r="D90" i="1"/>
  <c r="E51" i="1"/>
  <c r="E12" i="1"/>
  <c r="D51" i="1"/>
  <c r="D47" i="1"/>
  <c r="E124" i="1"/>
  <c r="D124" i="1"/>
  <c r="E47" i="1"/>
  <c r="D101" i="1"/>
  <c r="E138" i="1"/>
  <c r="D138" i="1"/>
  <c r="E101" i="1"/>
  <c r="E95" i="1"/>
  <c r="D95" i="1"/>
  <c r="E65" i="1"/>
  <c r="D65" i="1"/>
  <c r="E55" i="1"/>
  <c r="D55" i="1"/>
  <c r="E43" i="1"/>
  <c r="D43" i="1"/>
  <c r="D12" i="1"/>
  <c r="E147" i="1"/>
  <c r="E146" i="1" s="1"/>
  <c r="D147" i="1"/>
  <c r="D146" i="1" s="1"/>
  <c r="D143" i="1" s="1"/>
  <c r="E132" i="1"/>
  <c r="D132" i="1"/>
  <c r="E130" i="1"/>
  <c r="D130" i="1"/>
  <c r="E119" i="1"/>
  <c r="D119" i="1"/>
  <c r="E109" i="1"/>
  <c r="D109" i="1"/>
  <c r="F149" i="1"/>
  <c r="F148" i="1"/>
  <c r="E11" i="1" l="1"/>
  <c r="E68" i="1"/>
  <c r="E67" i="1" s="1"/>
  <c r="D34" i="1"/>
  <c r="E34" i="1"/>
  <c r="D11" i="1"/>
  <c r="D25" i="1"/>
  <c r="E25" i="1"/>
  <c r="D100" i="1"/>
  <c r="D68" i="1"/>
  <c r="D67" i="1" s="1"/>
  <c r="E143" i="1"/>
  <c r="E100" i="1"/>
  <c r="E10" i="1" l="1"/>
  <c r="F100" i="1"/>
  <c r="E9" i="1" l="1"/>
  <c r="E140" i="1" s="1"/>
  <c r="D10" i="1" l="1"/>
  <c r="D9" i="1" l="1"/>
  <c r="D140" i="1" s="1"/>
  <c r="F9" i="1" l="1"/>
</calcChain>
</file>

<file path=xl/sharedStrings.xml><?xml version="1.0" encoding="utf-8"?>
<sst xmlns="http://schemas.openxmlformats.org/spreadsheetml/2006/main" count="368" uniqueCount="306">
  <si>
    <t>Наименование показателя</t>
  </si>
  <si>
    <t>Код строки</t>
  </si>
  <si>
    <t>Код дохода по КД</t>
  </si>
  <si>
    <t>Доходы бюджета - Всего</t>
  </si>
  <si>
    <t>000 8 50 00000 00 0000 000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</si>
  <si>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</si>
  <si>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</si>
  <si>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</si>
  <si>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</si>
  <si>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</si>
  <si>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</si>
  <si>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</si>
  <si>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</si>
  <si>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</si>
  <si>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</si>
  <si>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</si>
  <si>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</si>
  <si>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</si>
  <si>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</si>
  <si>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Плата за размещение отходов производства и потребления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</si>
  <si>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</si>
  <si>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</si>
  <si>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</si>
  <si>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</si>
  <si>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</si>
  <si>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000 1 16 90040 04 0000 140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</si>
  <si>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</si>
  <si>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</si>
  <si>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</si>
  <si>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</si>
  <si>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Доходы бюджетов городских округов от возврата бюджетными учреждениями остатков субсидий прошлых лет</t>
  </si>
  <si>
    <t>% исполнения</t>
  </si>
  <si>
    <t xml:space="preserve">Приложение №1 </t>
  </si>
  <si>
    <t>Красноярского края</t>
  </si>
  <si>
    <t>200</t>
  </si>
  <si>
    <t>2. Расходы бюджета</t>
  </si>
  <si>
    <t>Исполнено</t>
  </si>
  <si>
    <t>ВСЕГО РАСХОДОВ</t>
  </si>
  <si>
    <t>Х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</si>
  <si>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</si>
  <si>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</si>
  <si>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</si>
  <si>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</si>
  <si>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</si>
  <si>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</si>
  <si>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-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</si>
  <si>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</si>
  <si>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</si>
  <si>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Судебная система</t>
  </si>
  <si>
    <t>000 0105 0000000000 000</t>
  </si>
  <si>
    <t>Другие общегосударственные вопросы</t>
  </si>
  <si>
    <t>000 0113 0000000000 000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</si>
  <si>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</si>
  <si>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</si>
  <si>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</si>
  <si>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</si>
  <si>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Национальная безопасность и правоохранительная деятельность</t>
  </si>
  <si>
    <t>000 0300 0000000000 000</t>
  </si>
  <si>
    <t>Другие вопросы в области национальной безопасности и правоохранительной деятельности</t>
  </si>
  <si>
    <t>000 0314 0000000000 000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</si>
  <si>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</si>
  <si>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</si>
  <si>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</si>
  <si>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</si>
  <si>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Другие вопросы в области национальной экономики</t>
  </si>
  <si>
    <t>000 0412 0000000000 000</t>
  </si>
  <si>
    <t>Жилищно-коммунальное хозяйство</t>
  </si>
  <si>
    <t>000 0500 0000000000 000</t>
  </si>
  <si>
    <t>Жилищное хозяйство</t>
  </si>
  <si>
    <t>000 0501 0000000000 000</t>
  </si>
  <si>
    <t>Коммунальное хозяйство</t>
  </si>
  <si>
    <t>000 0502 0000000000 000</t>
  </si>
  <si>
    <t>Благоустройство</t>
  </si>
  <si>
    <t>000 0503 0000000000 000</t>
  </si>
  <si>
    <t>Другие вопросы в области жилищно-коммунального хозяйства</t>
  </si>
  <si>
    <t>000 0505 0000000000 000</t>
  </si>
  <si>
    <t>Образование</t>
  </si>
  <si>
    <t>000 0700 0000000000 000</t>
  </si>
  <si>
    <t>Дошкольное образование</t>
  </si>
  <si>
    <t>000 0701 0000000000 000</t>
  </si>
  <si>
    <t>Общее образование</t>
  </si>
  <si>
    <t>000 0702 0000000000 000</t>
  </si>
  <si>
    <t>Молодежная политика и оздоровление детей</t>
  </si>
  <si>
    <t>000 0707 0000000000 000</t>
  </si>
  <si>
    <t>Другие вопросы в области образования</t>
  </si>
  <si>
    <t>000 0709 0000000000 000</t>
  </si>
  <si>
    <t>Культура и кинематография</t>
  </si>
  <si>
    <t>000 0800 0000000000 000</t>
  </si>
  <si>
    <t>Культура</t>
  </si>
  <si>
    <t>000 0801 0000000000 000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</si>
  <si>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</si>
  <si>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</si>
  <si>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</si>
  <si>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</si>
  <si>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Социальная политика</t>
  </si>
  <si>
    <t>000 1000 0000000000 000</t>
  </si>
  <si>
    <t>Социальное обеспечение населения</t>
  </si>
  <si>
    <t>000 1003 0000000000 000</t>
  </si>
  <si>
    <t>Охрана семьи и детства</t>
  </si>
  <si>
    <t>000 1004 0000000000 000</t>
  </si>
  <si>
    <t>Другие вопросы в области социальной политики</t>
  </si>
  <si>
    <t>000 1006 0000000000 000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</si>
  <si>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</si>
  <si>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</si>
  <si>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</si>
  <si>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</si>
  <si>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</si>
  <si>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</si>
  <si>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</si>
  <si>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</si>
  <si>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</si>
  <si>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</si>
  <si>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</si>
  <si>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прочих остатков денежных средств бюджетов городских округов</t>
  </si>
  <si>
    <t>000 01 05 02 01 04 0000 510</t>
  </si>
  <si>
    <t>Уменьшение прочих остатков денежных средств бюджетов городских округов</t>
  </si>
  <si>
    <t>000 01 05 02 01 04 0000 610</t>
  </si>
  <si>
    <t>1</t>
  </si>
  <si>
    <t>2</t>
  </si>
  <si>
    <t>3</t>
  </si>
  <si>
    <t>Код расхода по БК</t>
  </si>
  <si>
    <t xml:space="preserve">Приложение №2 </t>
  </si>
  <si>
    <t>Сведения о численности муниципальных</t>
  </si>
  <si>
    <t>служащих органов местного самоуправления поселка, работников муниципальных</t>
  </si>
  <si>
    <t>учреждений по состоянию</t>
  </si>
  <si>
    <t>№  п/п</t>
  </si>
  <si>
    <t>Значение</t>
  </si>
  <si>
    <t>Среднесписочная численность муниципальных служащих поселка за отчетный квартал, человек</t>
  </si>
  <si>
    <t>Фактические затраты на денежное содержание муниципальных служащих органов местного самоуправления поселка за отчетный квартал, тыс.рублей</t>
  </si>
  <si>
    <t>Среднесписочная численность работников муниципальных, бюджетных учреждений,оплата труда которых осуществляется по новым системам оплаты труда, а также работников муниципальных автономных учреждений за отчетный квартал, человек</t>
  </si>
  <si>
    <t>поселка Кедровый Красноярского края</t>
  </si>
  <si>
    <t>Главный бухгалтер</t>
  </si>
  <si>
    <t>МП</t>
  </si>
  <si>
    <t>Налог на прибыль организаций</t>
  </si>
  <si>
    <t>000 1 01 01000 00 0000 110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</si>
  <si>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</si>
  <si>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</si>
  <si>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</si>
  <si>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</si>
  <si>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</si>
  <si>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</si>
  <si>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</si>
  <si>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</si>
  <si>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</si>
  <si>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</si>
  <si>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</si>
  <si>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</si>
  <si>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</si>
  <si>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</si>
  <si>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</si>
  <si>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</si>
  <si>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Единый налог на вмененный доход для отдельных видов деятельности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</si>
  <si>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</si>
  <si>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</si>
  <si>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</si>
  <si>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 xml:space="preserve"> -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</si>
  <si>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</si>
  <si>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</si>
  <si>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</si>
  <si>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</si>
  <si>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</si>
  <si>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000 1 06 01020 04 0000 110</t>
  </si>
  <si>
    <t>ГОСУДАРСТВЕННАЯ ПОШЛИНА</t>
  </si>
  <si>
    <t>000 1 08 00000 00 0000 000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</si>
  <si>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</si>
  <si>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</si>
  <si>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</si>
  <si>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</si>
  <si>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</si>
  <si>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</si>
  <si>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ПЛАТЕЖИ ПРИ ПОЛЬЗОВАНИИ ПРИРОДНЫМИ РЕСУРСАМИ</t>
  </si>
  <si>
    <t>000 1 12 00000 00 0000 000</t>
  </si>
  <si>
    <t>ДОХОДЫ ОТ ОКАЗАНИЯ ПЛАТНЫХ УСЛУГ (РАБОТ) И КОМПЕНСАЦИИ ЗАТРАТ ГОСУДАРСТВА</t>
  </si>
  <si>
    <t>000 1 13 00000 00 0000 000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</si>
  <si>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</si>
  <si>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</si>
  <si>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</si>
  <si>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</si>
  <si>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</si>
  <si>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</si>
  <si>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Дотации бюджетам городских округов на выравнивание бюджетной обеспеченности</t>
  </si>
  <si>
    <t>Дотации бюджетам городских округов на поддержку мер по обеспечению сбалансированности бюджетов</t>
  </si>
  <si>
    <t>Дотации бюджетам бюджетной системы Российской Федерации</t>
  </si>
  <si>
    <t>Субсидии бюджетам бюджетной системы  Российской Федерации (межбюджетные субсидии)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</si>
  <si>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</si>
  <si>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</si>
  <si>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</si>
  <si>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</si>
  <si>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</si>
  <si>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 бюджетам городских округов</t>
  </si>
  <si>
    <t>Иные межбюджетные трансферты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</si>
  <si>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</si>
  <si>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</si>
  <si>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</si>
  <si>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</si>
  <si>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ПРОЧИЕ НЕНАЛОГОВЫЕ ДОХОДЫ</t>
  </si>
  <si>
    <t>000 1 17 00000 00 0000 000</t>
  </si>
  <si>
    <t>Прочие неналоговые доходы бюджетов городских округов</t>
  </si>
  <si>
    <t>000 1 17 05040 04 0000 180</t>
  </si>
  <si>
    <t>000 2 02 15001 04 0000 151</t>
  </si>
  <si>
    <t>000 2 02 15002 04 0000 151</t>
  </si>
  <si>
    <t>000 2 02 35118 04 0000 151</t>
  </si>
  <si>
    <t>Резервные фонды</t>
  </si>
  <si>
    <t>000 0111 0000000000 000</t>
  </si>
  <si>
    <t>000 0309 0000000000 000</t>
  </si>
  <si>
    <t>к Постановлению администрации</t>
  </si>
  <si>
    <t>Плата за выбросы загрязняющих веществ в атмосферный воздух стационарными объектами</t>
  </si>
  <si>
    <t>000 1 12 01010 00 0000 120</t>
  </si>
  <si>
    <t>000 1 12 01030 00 0000 120</t>
  </si>
  <si>
    <t>000 1 12 01040 00 0000 120</t>
  </si>
  <si>
    <t>Доходы, поступающие в порядке возмещения расходов, понесенных в связи с эксплуатацией</t>
  </si>
  <si>
    <t>000 1 13 02064 04 0000 130</t>
  </si>
  <si>
    <t>Денежные взыскания (штрафы) за нарушение законодательства о налогах и сборах</t>
  </si>
  <si>
    <t>000 1 16 03010 01 0000 140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</si>
  <si>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</t>
  </si>
  <si>
    <t>000 1 16 06000 01 0000 140</t>
  </si>
  <si>
    <t xml:space="preserve">Денежные взыскания (штрафы) за нарушение законодательства РФ о контрактной системе в сфере закупок товаров, работ, услуг для обеспечения государственных и </t>
  </si>
  <si>
    <t>000 1 16 33040 04 0000 140</t>
  </si>
  <si>
    <t>000 2 02 25497 04 0000 151</t>
  </si>
  <si>
    <t>000 2 02 25555 04 0000 151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</si>
  <si>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</si>
  <si>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000 2 02 35120 04 0000 151</t>
  </si>
  <si>
    <t>000 0107 0000000000 000</t>
  </si>
  <si>
    <t xml:space="preserve">Обеспечение проведения выборов и референдумов
</t>
  </si>
  <si>
    <t>Физическая культура и спорт</t>
  </si>
  <si>
    <t>000 1100 0000000000 000</t>
  </si>
  <si>
    <t>Физическая культура</t>
  </si>
  <si>
    <t>000 1101 0000000000 000</t>
  </si>
  <si>
    <t>Т.Н. Ускова</t>
  </si>
  <si>
    <t>Акцизы по подакцизным товарам (продукции), производимым на территории Российской Федерации</t>
  </si>
  <si>
    <t>000 1 03 02000 01 0000 110</t>
  </si>
  <si>
    <t>000 0703 0000000000 000</t>
  </si>
  <si>
    <t>Дополнительное образование детей</t>
  </si>
  <si>
    <t>000 1 13 02994 04 0000 130</t>
  </si>
  <si>
    <t>Прочие доходы от компенсации затрат бюджетов городских округов</t>
  </si>
  <si>
    <t>000 2 02 30000 00 0000 151</t>
  </si>
  <si>
    <t>000 2 02 30024 04 0000 151</t>
  </si>
  <si>
    <t>000 2 02 30029 04 0000 151</t>
  </si>
  <si>
    <t>000 2 02 29999 04 0000 151</t>
  </si>
  <si>
    <t>000 2 02 39999 04 0000 151</t>
  </si>
  <si>
    <t>000 2 02 40000 00 0000 151</t>
  </si>
  <si>
    <t>000 1 05 02000 02 0000 110</t>
  </si>
  <si>
    <t>000 2 02 20000 00 0000 151</t>
  </si>
  <si>
    <t>000 2 02 25467 04 0000 151</t>
  </si>
  <si>
    <t>ПРОЧИЕ БЕЗВОЗМЕЗДНЫЕ ПОСТУПЛЕНИЯ</t>
  </si>
  <si>
    <t>Прочие безвозмездные поступления в бюджеты городских округов</t>
  </si>
  <si>
    <t>000 2 07 00000 00 0000 000</t>
  </si>
  <si>
    <t>000 2 07 04000 04 0000 150</t>
  </si>
  <si>
    <t>000 2 02 19999 04 0000 151</t>
  </si>
  <si>
    <t>Прочие дотации бюджетам городских округов</t>
  </si>
  <si>
    <t>000 0401 0000000000 000</t>
  </si>
  <si>
    <t>Общеэкономические вопросы</t>
  </si>
  <si>
    <t>Налог, взимаемый в связи с применением патентной системы налогообложения</t>
  </si>
  <si>
    <t>000 1 05 04000 02 0000 110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</si>
  <si>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</si>
  <si>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</si>
  <si>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 доходы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</si>
  <si>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</si>
  <si>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</si>
  <si>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</si>
  <si>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000 2 18 04010 04 0000 151</t>
  </si>
  <si>
    <t>000 2 18 04030 04 0000 151</t>
  </si>
  <si>
    <t>Доходы бюджетов городских округов от возврата иными организациями остатков субсидий прошлых лет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</si>
  <si>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</si>
  <si>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</si>
  <si>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 на имущество физических лиц</t>
  </si>
  <si>
    <t>000 1 06 01000 00 0000 110</t>
  </si>
  <si>
    <t>Земельный налог</t>
  </si>
  <si>
    <t xml:space="preserve">Земельный налог с организаций </t>
  </si>
  <si>
    <t>000 1 06 06000 00 0000 110</t>
  </si>
  <si>
    <t>000 1 06 06030 00 0000 110</t>
  </si>
  <si>
    <t>Земельный налог с физических лиц</t>
  </si>
  <si>
    <t>000 1 06 06040 00 0000 110</t>
  </si>
  <si>
    <t>Государственная пошлина по делам, рассматриваемым в судах общей юрисдикции, мировыми судьями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</si>
  <si>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</si>
  <si>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000 1 08 03000 01 0000 110</t>
  </si>
  <si>
    <t>000 1 08 03010 01 0000 110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</si>
  <si>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</si>
  <si>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</si>
  <si>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000 2 02 10000 00 0000 151</t>
  </si>
  <si>
    <t>Субсидии бюджетам городских округов на реализацию мероприятий на обеспечение развития и укрепления материально-технической базы домов культуры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</si>
  <si>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</si>
  <si>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000 2 02 25169 04 0000 151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</si>
  <si>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</si>
  <si>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000 2 02 25304 04 0000 151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</si>
  <si>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</si>
  <si>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реализацию программ формирования современной городской среды</t>
  </si>
  <si>
    <t>000 2 02 45303 04 0000 151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</si>
  <si>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</si>
  <si>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Отчет об исполнении местного бюджета  за 1 квартал 2022 года</t>
  </si>
  <si>
    <t>План с учетом изменения на 01.04.2022 г.</t>
  </si>
  <si>
    <t xml:space="preserve"> на 01 апреля 2022 года</t>
  </si>
  <si>
    <t>000 0310 0000000000 000</t>
  </si>
  <si>
    <t>Защита населения и территории от чрезвычайных ситуаций природного и техногенного характера, пожарная безопасность</t>
  </si>
  <si>
    <t>Гражданская оборона</t>
  </si>
  <si>
    <t>Плата за сбросы загрязняющих  веществ в водные объекты</t>
  </si>
  <si>
    <t>000 1 16 01050 01 0000 140</t>
  </si>
  <si>
    <t>000 2 02 25519 04 0000 151</t>
  </si>
  <si>
    <t>000 2 02 49999 04 0000 151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</si>
  <si>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</si>
  <si>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Субсидии бюджетам городских округов на поддержку отрасли культуры</t>
  </si>
  <si>
    <t>Прочие межбюджетные трансферты, передаваемые бюджетам городских округов</t>
  </si>
  <si>
    <t xml:space="preserve">И.о. главы поселка Кедровый </t>
  </si>
  <si>
    <t>О.Н. Быковских</t>
  </si>
  <si>
    <t>от  20.04.2022 г. № 138-п</t>
  </si>
  <si>
    <t>от 20.04.2022 г. № 138-п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</si>
</sst>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###\ ###\ ###\ ###\ ##0.00"/>
    <numFmt numFmtId="165" formatCode="0.0"/>
    <numFmt numFmtId="166" formatCode="[$-10419]#,##0.00"/>
    <numFmt numFmtId="167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Arial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03">
    <xf numFmtId="0" fontId="0" fillId="0" borderId="0" xfId="0"/>
    <xf numFmtId="0" fontId="13" fillId="0" borderId="5" xfId="1" applyNumberFormat="1" applyFont="1" applyFill="1" applyBorder="1" applyAlignment="1">
      <alignment horizontal="left" vertical="center" wrapText="1" readingOrder="1"/>
    </xf>
    <xf numFmtId="0" fontId="13" fillId="0" borderId="5" xfId="1" applyNumberFormat="1" applyFont="1" applyFill="1" applyBorder="1" applyAlignment="1">
      <alignment horizontal="right" vertical="center" wrapText="1" readingOrder="1"/>
    </xf>
    <xf numFmtId="164" fontId="13" fillId="0" borderId="5" xfId="1" applyNumberFormat="1" applyFont="1" applyFill="1" applyBorder="1" applyAlignment="1">
      <alignment horizontal="right" vertical="center" wrapText="1" readingOrder="1"/>
    </xf>
    <xf numFmtId="164" fontId="13" fillId="0" borderId="6" xfId="1" applyNumberFormat="1" applyFont="1" applyFill="1" applyBorder="1" applyAlignment="1">
      <alignment horizontal="right" vertical="center" wrapText="1" readingOrder="1"/>
    </xf>
    <xf numFmtId="0" fontId="13" fillId="0" borderId="5" xfId="1" applyNumberFormat="1" applyFont="1" applyFill="1" applyBorder="1" applyAlignment="1">
      <alignment vertical="justify" wrapText="1" readingOrder="1"/>
    </xf>
    <xf numFmtId="0" fontId="13" fillId="0" borderId="5" xfId="1" applyNumberFormat="1" applyFont="1" applyFill="1" applyBorder="1" applyAlignment="1">
      <alignment vertical="top" wrapText="1" readingOrder="1"/>
    </xf>
    <xf numFmtId="0" fontId="1" fillId="0" borderId="0" xfId="0" applyFont="1"/>
    <xf numFmtId="0" fontId="3" fillId="0" borderId="0" xfId="0" applyFont="1" applyAlignment="1">
      <alignment horizontal="center" wrapText="1"/>
    </xf>
    <xf numFmtId="0" fontId="2" fillId="0" borderId="0" xfId="0" applyFont="1" applyAlignment="1"/>
    <xf numFmtId="0" fontId="4" fillId="0" borderId="0" xfId="0" applyFont="1" applyFill="1" applyAlignment="1">
      <alignment wrapText="1"/>
    </xf>
    <xf numFmtId="0" fontId="5" fillId="0" borderId="0" xfId="0" applyFont="1" applyFill="1" applyBorder="1"/>
    <xf numFmtId="0" fontId="14" fillId="0" borderId="5" xfId="1" applyNumberFormat="1" applyFont="1" applyFill="1" applyBorder="1" applyAlignment="1">
      <alignment horizontal="left" wrapText="1" readingOrder="1"/>
    </xf>
    <xf numFmtId="0" fontId="14" fillId="0" borderId="5" xfId="1" applyNumberFormat="1" applyFont="1" applyFill="1" applyBorder="1" applyAlignment="1">
      <alignment horizontal="center" vertical="center" wrapText="1" readingOrder="1"/>
    </xf>
    <xf numFmtId="164" fontId="14" fillId="0" borderId="5" xfId="1" applyNumberFormat="1" applyFont="1" applyFill="1" applyBorder="1" applyAlignment="1">
      <alignment horizontal="right" wrapText="1" readingOrder="1"/>
    </xf>
    <xf numFmtId="164" fontId="14" fillId="0" borderId="6" xfId="1" applyNumberFormat="1" applyFont="1" applyFill="1" applyBorder="1" applyAlignment="1">
      <alignment horizontal="right" wrapText="1" readingOrder="1"/>
    </xf>
    <xf numFmtId="0" fontId="14" fillId="0" borderId="6" xfId="1" applyNumberFormat="1" applyFont="1" applyFill="1" applyBorder="1" applyAlignment="1">
      <alignment horizontal="right" wrapText="1" readingOrder="1"/>
    </xf>
    <xf numFmtId="0" fontId="15" fillId="0" borderId="7" xfId="1" applyNumberFormat="1" applyFont="1" applyFill="1" applyBorder="1" applyAlignment="1">
      <alignment horizontal="left" wrapText="1" readingOrder="1"/>
    </xf>
    <xf numFmtId="0" fontId="15" fillId="0" borderId="7" xfId="1" applyNumberFormat="1" applyFont="1" applyFill="1" applyBorder="1" applyAlignment="1">
      <alignment horizontal="center" vertical="center" wrapText="1" readingOrder="1"/>
    </xf>
    <xf numFmtId="164" fontId="15" fillId="0" borderId="7" xfId="1" applyNumberFormat="1" applyFont="1" applyFill="1" applyBorder="1" applyAlignment="1">
      <alignment horizontal="right" wrapText="1" readingOrder="1"/>
    </xf>
    <xf numFmtId="164" fontId="15" fillId="0" borderId="8" xfId="1" applyNumberFormat="1" applyFont="1" applyFill="1" applyBorder="1" applyAlignment="1">
      <alignment horizontal="right" wrapText="1" readingOrder="1"/>
    </xf>
    <xf numFmtId="165" fontId="7" fillId="0" borderId="1" xfId="0" applyNumberFormat="1" applyFont="1" applyFill="1" applyBorder="1"/>
    <xf numFmtId="0" fontId="15" fillId="0" borderId="5" xfId="1" applyNumberFormat="1" applyFont="1" applyFill="1" applyBorder="1" applyAlignment="1">
      <alignment horizontal="left" wrapText="1" readingOrder="1"/>
    </xf>
    <xf numFmtId="0" fontId="15" fillId="0" borderId="5" xfId="1" applyNumberFormat="1" applyFont="1" applyFill="1" applyBorder="1" applyAlignment="1">
      <alignment horizontal="center" vertical="center" wrapText="1" readingOrder="1"/>
    </xf>
    <xf numFmtId="164" fontId="15" fillId="0" borderId="5" xfId="1" applyNumberFormat="1" applyFont="1" applyFill="1" applyBorder="1" applyAlignment="1">
      <alignment horizontal="right" wrapText="1" readingOrder="1"/>
    </xf>
    <xf numFmtId="0" fontId="15" fillId="0" borderId="1" xfId="1" applyNumberFormat="1" applyFont="1" applyFill="1" applyBorder="1" applyAlignment="1">
      <alignment horizontal="center" vertical="center" wrapText="1" readingOrder="1"/>
    </xf>
    <xf numFmtId="0" fontId="14" fillId="0" borderId="5" xfId="1" applyNumberFormat="1" applyFont="1" applyFill="1" applyBorder="1" applyAlignment="1">
      <alignment horizontal="center" wrapText="1" readingOrder="1"/>
    </xf>
    <xf numFmtId="166" fontId="14" fillId="0" borderId="5" xfId="1" applyNumberFormat="1" applyFont="1" applyFill="1" applyBorder="1" applyAlignment="1">
      <alignment horizontal="right" wrapText="1" readingOrder="1"/>
    </xf>
    <xf numFmtId="0" fontId="15" fillId="2" borderId="5" xfId="1" applyNumberFormat="1" applyFont="1" applyFill="1" applyBorder="1" applyAlignment="1">
      <alignment horizontal="center" vertical="center" wrapText="1" readingOrder="1"/>
    </xf>
    <xf numFmtId="0" fontId="15" fillId="2" borderId="9" xfId="1" applyNumberFormat="1" applyFont="1" applyFill="1" applyBorder="1" applyAlignment="1">
      <alignment horizontal="center" vertical="center" wrapText="1" readingOrder="1"/>
    </xf>
    <xf numFmtId="0" fontId="6" fillId="0" borderId="0" xfId="2" applyFont="1" applyFill="1" applyBorder="1"/>
    <xf numFmtId="0" fontId="14" fillId="0" borderId="7" xfId="1" applyNumberFormat="1" applyFont="1" applyFill="1" applyBorder="1" applyAlignment="1">
      <alignment horizontal="center" vertical="center" wrapText="1" readingOrder="1"/>
    </xf>
    <xf numFmtId="0" fontId="15" fillId="0" borderId="7" xfId="1" applyNumberFormat="1" applyFont="1" applyFill="1" applyBorder="1" applyAlignment="1">
      <alignment vertical="justify" wrapText="1" readingOrder="1"/>
    </xf>
    <xf numFmtId="0" fontId="15" fillId="0" borderId="7" xfId="1" applyNumberFormat="1" applyFont="1" applyFill="1" applyBorder="1" applyAlignment="1">
      <alignment horizontal="right" vertical="center" wrapText="1" readingOrder="1"/>
    </xf>
    <xf numFmtId="0" fontId="15" fillId="0" borderId="7" xfId="1" applyNumberFormat="1" applyFont="1" applyFill="1" applyBorder="1" applyAlignment="1">
      <alignment horizontal="left" vertical="center" wrapText="1" readingOrder="1"/>
    </xf>
    <xf numFmtId="164" fontId="15" fillId="0" borderId="7" xfId="1" applyNumberFormat="1" applyFont="1" applyFill="1" applyBorder="1" applyAlignment="1">
      <alignment horizontal="right" vertical="center" wrapText="1" readingOrder="1"/>
    </xf>
    <xf numFmtId="0" fontId="14" fillId="2" borderId="1" xfId="1" applyNumberFormat="1" applyFont="1" applyFill="1" applyBorder="1" applyAlignment="1">
      <alignment horizontal="center" vertical="center" wrapText="1" readingOrder="1"/>
    </xf>
    <xf numFmtId="0" fontId="14" fillId="0" borderId="8" xfId="1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2" xfId="0" applyFont="1" applyBorder="1" applyAlignment="1">
      <alignment horizontal="center" wrapText="1"/>
    </xf>
    <xf numFmtId="0" fontId="0" fillId="0" borderId="2" xfId="0" applyFont="1" applyBorder="1" applyAlignment="1">
      <alignment horizontal="right" wrapText="1"/>
    </xf>
    <xf numFmtId="0" fontId="1" fillId="0" borderId="3" xfId="0" applyFont="1" applyBorder="1" applyAlignment="1">
      <alignment vertical="top" wrapText="1"/>
    </xf>
    <xf numFmtId="167" fontId="1" fillId="0" borderId="3" xfId="0" applyNumberFormat="1" applyFont="1" applyBorder="1" applyAlignment="1">
      <alignment horizontal="center" vertical="justify" wrapText="1"/>
    </xf>
    <xf numFmtId="167" fontId="1" fillId="0" borderId="1" xfId="0" applyNumberFormat="1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top"/>
    </xf>
    <xf numFmtId="167" fontId="1" fillId="0" borderId="3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/>
    <xf numFmtId="167" fontId="1" fillId="0" borderId="0" xfId="0" applyNumberFormat="1" applyFont="1" applyBorder="1" applyAlignment="1">
      <alignment vertical="justify"/>
    </xf>
    <xf numFmtId="167" fontId="1" fillId="0" borderId="0" xfId="0" applyNumberFormat="1" applyFont="1" applyBorder="1" applyAlignment="1"/>
    <xf numFmtId="167" fontId="1" fillId="0" borderId="0" xfId="0" applyNumberFormat="1" applyFont="1"/>
    <xf numFmtId="0" fontId="15" fillId="0" borderId="5" xfId="1" applyNumberFormat="1" applyFont="1" applyFill="1" applyBorder="1" applyAlignment="1">
      <alignment horizontal="center" wrapText="1" readingOrder="1"/>
    </xf>
    <xf numFmtId="166" fontId="15" fillId="0" borderId="5" xfId="1" applyNumberFormat="1" applyFont="1" applyFill="1" applyBorder="1" applyAlignment="1">
      <alignment horizontal="right" wrapText="1" readingOrder="1"/>
    </xf>
    <xf numFmtId="0" fontId="15" fillId="0" borderId="3" xfId="1" applyNumberFormat="1" applyFont="1" applyFill="1" applyBorder="1" applyAlignment="1">
      <alignment horizontal="center" vertical="center" wrapText="1" readingOrder="1"/>
    </xf>
    <xf numFmtId="166" fontId="14" fillId="0" borderId="6" xfId="1" applyNumberFormat="1" applyFont="1" applyFill="1" applyBorder="1" applyAlignment="1">
      <alignment horizontal="right" wrapText="1" readingOrder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/>
    <xf numFmtId="0" fontId="16" fillId="0" borderId="0" xfId="0" applyFont="1"/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165" fontId="17" fillId="0" borderId="4" xfId="0" applyNumberFormat="1" applyFont="1" applyBorder="1" applyAlignment="1">
      <alignment vertical="center"/>
    </xf>
    <xf numFmtId="4" fontId="13" fillId="0" borderId="5" xfId="1" applyNumberFormat="1" applyFont="1" applyFill="1" applyBorder="1" applyAlignment="1">
      <alignment horizontal="right" vertical="center" wrapText="1" readingOrder="1"/>
    </xf>
    <xf numFmtId="4" fontId="14" fillId="0" borderId="6" xfId="1" applyNumberFormat="1" applyFont="1" applyFill="1" applyBorder="1" applyAlignment="1">
      <alignment horizontal="right" wrapText="1" readingOrder="1"/>
    </xf>
    <xf numFmtId="0" fontId="13" fillId="0" borderId="5" xfId="1" applyNumberFormat="1" applyFont="1" applyFill="1" applyBorder="1" applyAlignment="1">
      <alignment wrapText="1" readingOrder="1"/>
    </xf>
    <xf numFmtId="0" fontId="14" fillId="0" borderId="7" xfId="1" applyNumberFormat="1" applyFont="1" applyFill="1" applyBorder="1" applyAlignment="1">
      <alignment horizontal="left" wrapText="1" readingOrder="1"/>
    </xf>
    <xf numFmtId="164" fontId="15" fillId="0" borderId="6" xfId="1" applyNumberFormat="1" applyFont="1" applyFill="1" applyBorder="1" applyAlignment="1">
      <alignment horizontal="right" wrapText="1" readingOrder="1"/>
    </xf>
    <xf numFmtId="0" fontId="4" fillId="3" borderId="0" xfId="0" applyFont="1" applyFill="1" applyAlignment="1">
      <alignment horizontal="right"/>
    </xf>
    <xf numFmtId="0" fontId="0" fillId="3" borderId="0" xfId="0" applyFill="1"/>
    <xf numFmtId="0" fontId="14" fillId="0" borderId="5" xfId="1" applyNumberFormat="1" applyFont="1" applyFill="1" applyBorder="1" applyAlignment="1">
      <alignment horizontal="left" vertical="center" wrapText="1" readingOrder="1"/>
    </xf>
    <xf numFmtId="0" fontId="14" fillId="0" borderId="5" xfId="1" applyNumberFormat="1" applyFont="1" applyFill="1" applyBorder="1" applyAlignment="1">
      <alignment vertical="top" wrapText="1" readingOrder="1"/>
    </xf>
    <xf numFmtId="0" fontId="14" fillId="3" borderId="5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center" wrapText="1" readingOrder="1"/>
    </xf>
    <xf numFmtId="166" fontId="14" fillId="0" borderId="0" xfId="1" applyNumberFormat="1" applyFont="1" applyFill="1" applyBorder="1" applyAlignment="1">
      <alignment horizontal="right" wrapText="1" readingOrder="1"/>
    </xf>
    <xf numFmtId="165" fontId="6" fillId="0" borderId="0" xfId="0" applyNumberFormat="1" applyFont="1" applyFill="1" applyBorder="1"/>
    <xf numFmtId="0" fontId="19" fillId="0" borderId="0" xfId="1" applyNumberFormat="1" applyFont="1" applyFill="1" applyBorder="1" applyAlignment="1">
      <alignment horizontal="left" wrapText="1" readingOrder="1"/>
    </xf>
    <xf numFmtId="0" fontId="14" fillId="3" borderId="5" xfId="1" applyNumberFormat="1" applyFont="1" applyFill="1" applyBorder="1" applyAlignment="1">
      <alignment vertical="top" wrapText="1" readingOrder="1"/>
    </xf>
    <xf numFmtId="0" fontId="13" fillId="3" borderId="5" xfId="1" applyNumberFormat="1" applyFont="1" applyFill="1" applyBorder="1" applyAlignment="1">
      <alignment horizontal="right" vertical="center" wrapText="1" readingOrder="1"/>
    </xf>
    <xf numFmtId="0" fontId="14" fillId="3" borderId="5" xfId="1" applyNumberFormat="1" applyFont="1" applyFill="1" applyBorder="1" applyAlignment="1">
      <alignment horizontal="left" vertical="center" wrapText="1" readingOrder="1"/>
    </xf>
    <xf numFmtId="164" fontId="13" fillId="3" borderId="5" xfId="1" applyNumberFormat="1" applyFont="1" applyFill="1" applyBorder="1" applyAlignment="1">
      <alignment horizontal="right" vertical="center" wrapText="1" readingOrder="1"/>
    </xf>
    <xf numFmtId="0" fontId="13" fillId="3" borderId="5" xfId="1" applyNumberFormat="1" applyFont="1" applyFill="1" applyBorder="1" applyAlignment="1">
      <alignment vertical="top" wrapText="1" readingOrder="1"/>
    </xf>
    <xf numFmtId="0" fontId="13" fillId="3" borderId="5" xfId="1" applyNumberFormat="1" applyFont="1" applyFill="1" applyBorder="1" applyAlignment="1">
      <alignment horizontal="left" vertical="center" wrapText="1" readingOrder="1"/>
    </xf>
    <xf numFmtId="164" fontId="13" fillId="3" borderId="6" xfId="1" applyNumberFormat="1" applyFont="1" applyFill="1" applyBorder="1" applyAlignment="1">
      <alignment horizontal="right" vertical="center" wrapText="1" readingOrder="1"/>
    </xf>
    <xf numFmtId="0" fontId="0" fillId="0" borderId="0" xfId="0" applyFill="1"/>
    <xf numFmtId="165" fontId="7" fillId="0" borderId="1" xfId="0" applyNumberFormat="1" applyFont="1" applyFill="1" applyBorder="1" applyAlignment="1">
      <alignment horizontal="right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2" applyFont="1" applyFill="1" applyBorder="1"/>
    <xf numFmtId="0" fontId="18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/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3" borderId="0" xfId="0" applyFont="1" applyFill="1" applyAlignment="1">
      <alignment horizontal="center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6"/>
  <sheetViews>
    <sheetView tabSelected="1" zoomScaleNormal="100" workbookViewId="0">
      <selection activeCell="A5" sqref="A5:F6"/>
    </sheetView>
  </sheetViews>
  <sheetFormatPr defaultRowHeight="14.4" x14ac:dyDescent="0.3"/>
  <cols>
    <col min="1" max="1" width="37.109375" customWidth="1"/>
    <col min="2" max="2" width="6.44140625" customWidth="1"/>
    <col min="3" max="3" width="21.5546875" customWidth="1"/>
    <col min="4" max="4" width="14.44140625" customWidth="1"/>
    <col min="5" max="5" width="14" customWidth="1"/>
    <col min="6" max="6" width="10.6640625" customWidth="1"/>
  </cols>
  <sheetData>
    <row r="1" spans="1:8" ht="15.6" x14ac:dyDescent="0.3">
      <c r="A1" s="7"/>
      <c r="B1" s="7"/>
      <c r="C1" s="7"/>
      <c r="D1" s="63"/>
      <c r="E1" s="98" t="s">
        <v>32</v>
      </c>
      <c r="F1" s="98"/>
      <c r="G1" s="9"/>
      <c r="H1" s="9"/>
    </row>
    <row r="2" spans="1:8" ht="15.6" x14ac:dyDescent="0.3">
      <c r="A2" s="7"/>
      <c r="B2" s="7"/>
      <c r="C2" s="7"/>
      <c r="D2" s="98" t="s">
        <v>205</v>
      </c>
      <c r="E2" s="98"/>
      <c r="F2" s="98"/>
      <c r="G2" s="9"/>
      <c r="H2" s="9"/>
    </row>
    <row r="3" spans="1:8" ht="15.6" x14ac:dyDescent="0.3">
      <c r="A3" s="8"/>
      <c r="B3" s="8"/>
      <c r="C3" s="8"/>
      <c r="D3" s="98" t="s">
        <v>130</v>
      </c>
      <c r="E3" s="98"/>
      <c r="F3" s="98"/>
      <c r="G3" s="9"/>
      <c r="H3" s="9"/>
    </row>
    <row r="4" spans="1:8" ht="15.75" customHeight="1" x14ac:dyDescent="0.3">
      <c r="A4" s="8"/>
      <c r="B4" s="8"/>
      <c r="C4" s="8"/>
      <c r="D4" s="65"/>
      <c r="E4" s="99" t="s">
        <v>305</v>
      </c>
      <c r="F4" s="99"/>
      <c r="G4" s="10"/>
      <c r="H4" s="10"/>
    </row>
    <row r="5" spans="1:8" ht="15.75" customHeight="1" x14ac:dyDescent="0.3">
      <c r="A5" s="97" t="s">
        <v>289</v>
      </c>
      <c r="B5" s="97"/>
      <c r="C5" s="97"/>
      <c r="D5" s="97"/>
      <c r="E5" s="97"/>
      <c r="F5" s="97"/>
      <c r="G5" s="66"/>
      <c r="H5" s="66"/>
    </row>
    <row r="6" spans="1:8" ht="15.6" x14ac:dyDescent="0.3">
      <c r="A6" s="97"/>
      <c r="B6" s="97"/>
      <c r="C6" s="97"/>
      <c r="D6" s="97"/>
      <c r="E6" s="97"/>
      <c r="F6" s="97"/>
      <c r="G6" s="67"/>
      <c r="H6" s="67"/>
    </row>
    <row r="7" spans="1:8" ht="30.6" x14ac:dyDescent="0.3">
      <c r="A7" s="29" t="s">
        <v>0</v>
      </c>
      <c r="B7" s="29" t="s">
        <v>1</v>
      </c>
      <c r="C7" s="29" t="s">
        <v>2</v>
      </c>
      <c r="D7" s="29" t="s">
        <v>290</v>
      </c>
      <c r="E7" s="29" t="s">
        <v>36</v>
      </c>
      <c r="F7" s="29" t="s">
        <v>31</v>
      </c>
    </row>
    <row r="8" spans="1:8" x14ac:dyDescent="0.3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</row>
    <row r="9" spans="1:8" x14ac:dyDescent="0.3">
      <c r="A9" s="32" t="s">
        <v>3</v>
      </c>
      <c r="B9" s="33">
        <v>10</v>
      </c>
      <c r="C9" s="34" t="s">
        <v>4</v>
      </c>
      <c r="D9" s="35">
        <f>D10+D67</f>
        <v>213945418.57999998</v>
      </c>
      <c r="E9" s="35">
        <f>E10+E67</f>
        <v>41615937.57</v>
      </c>
      <c r="F9" s="68">
        <f>E9/D9*100</f>
        <v>19.45166101065103</v>
      </c>
    </row>
    <row r="10" spans="1:8" x14ac:dyDescent="0.3">
      <c r="A10" s="5" t="s">
        <v>5</v>
      </c>
      <c r="B10" s="2">
        <v>10</v>
      </c>
      <c r="C10" s="1" t="s">
        <v>6</v>
      </c>
      <c r="D10" s="69">
        <f>D11+D19+D25+D34+D40+D43+D47+D51+D55+D58+D65</f>
        <v>25054844</v>
      </c>
      <c r="E10" s="69">
        <f>E11+E19+E25+E34+E40+E43+E47+E51+E55+E58+E65</f>
        <v>7067195.8999999994</v>
      </c>
      <c r="F10" s="68">
        <f t="shared" ref="F10:F73" si="0">E10/D10*100</f>
        <v>28.206904421356604</v>
      </c>
    </row>
    <row r="11" spans="1:8" x14ac:dyDescent="0.3">
      <c r="A11" s="5" t="s">
        <v>7</v>
      </c>
      <c r="B11" s="2">
        <v>10</v>
      </c>
      <c r="C11" s="1" t="s">
        <v>8</v>
      </c>
      <c r="D11" s="3">
        <f>D12+D14</f>
        <v>11901000</v>
      </c>
      <c r="E11" s="3">
        <f>E12+E14</f>
        <v>2447707.2299999995</v>
      </c>
      <c r="F11" s="68">
        <f t="shared" si="0"/>
        <v>20.567239979833623</v>
      </c>
    </row>
    <row r="12" spans="1:8" x14ac:dyDescent="0.3">
      <c r="A12" s="5" t="s">
        <v>133</v>
      </c>
      <c r="B12" s="2">
        <v>10</v>
      </c>
      <c r="C12" s="1" t="s">
        <v>134</v>
      </c>
      <c r="D12" s="3">
        <f>D13</f>
        <v>39400</v>
      </c>
      <c r="E12" s="3">
        <f>E13</f>
        <v>618.4</v>
      </c>
      <c r="F12" s="68">
        <f t="shared" si="0"/>
        <v>1.5695431472081216</v>
      </c>
    </row>
    <row r="13" spans="1:8" ht="40.799999999999997" x14ac:dyDescent="0.3">
      <c r="A13" s="6" t="s">
        <v>158</v>
      </c>
      <c r="B13" s="2">
        <v>10</v>
      </c>
      <c r="C13" s="1" t="s">
        <v>159</v>
      </c>
      <c r="D13" s="3">
        <v>39400</v>
      </c>
      <c r="E13" s="4">
        <v>618.4</v>
      </c>
      <c r="F13" s="68">
        <f t="shared" si="0"/>
        <v>1.5695431472081216</v>
      </c>
    </row>
    <row r="14" spans="1:8" ht="13.2" customHeight="1" x14ac:dyDescent="0.3">
      <c r="A14" s="6" t="s">
        <v>9</v>
      </c>
      <c r="B14" s="2">
        <v>10</v>
      </c>
      <c r="C14" s="1" t="s">
        <v>10</v>
      </c>
      <c r="D14" s="3">
        <f>D15+D16+D17+D18</f>
        <v>11861600</v>
      </c>
      <c r="E14" s="3">
        <f>E15+E16+E17+E18</f>
        <v>2447088.8299999996</v>
      </c>
      <c r="F14" s="68">
        <f t="shared" si="0"/>
        <v>20.630343545558773</v>
      </c>
    </row>
    <row r="15" spans="1:8" ht="67.5" customHeight="1" x14ac:dyDescent="0.3">
      <c r="A15" s="71" t="s">
        <v>136</v>
      </c>
      <c r="B15" s="2">
        <v>10</v>
      </c>
      <c r="C15" s="1" t="s">
        <v>135</v>
      </c>
      <c r="D15" s="3">
        <v>11649700</v>
      </c>
      <c r="E15" s="4">
        <v>2278558.0299999998</v>
      </c>
      <c r="F15" s="68">
        <f t="shared" si="0"/>
        <v>19.558941689485565</v>
      </c>
    </row>
    <row r="16" spans="1:8" ht="91.8" customHeight="1" x14ac:dyDescent="0.3">
      <c r="A16" s="6" t="s">
        <v>137</v>
      </c>
      <c r="B16" s="2">
        <v>10</v>
      </c>
      <c r="C16" s="1" t="s">
        <v>138</v>
      </c>
      <c r="D16" s="3">
        <v>138700</v>
      </c>
      <c r="E16" s="4">
        <v>152350.5</v>
      </c>
      <c r="F16" s="68">
        <f t="shared" si="0"/>
        <v>109.84174477289113</v>
      </c>
    </row>
    <row r="17" spans="1:6" ht="40.799999999999997" x14ac:dyDescent="0.3">
      <c r="A17" s="6" t="s">
        <v>139</v>
      </c>
      <c r="B17" s="2">
        <v>10</v>
      </c>
      <c r="C17" s="1" t="s">
        <v>140</v>
      </c>
      <c r="D17" s="3">
        <v>71200</v>
      </c>
      <c r="E17" s="4">
        <v>16180.3</v>
      </c>
      <c r="F17" s="68">
        <f t="shared" si="0"/>
        <v>22.725140449438204</v>
      </c>
    </row>
    <row r="18" spans="1:6" ht="71.400000000000006" x14ac:dyDescent="0.3">
      <c r="A18" s="6" t="s">
        <v>141</v>
      </c>
      <c r="B18" s="2">
        <v>10</v>
      </c>
      <c r="C18" s="1" t="s">
        <v>142</v>
      </c>
      <c r="D18" s="3">
        <v>2000</v>
      </c>
      <c r="E18" s="4">
        <v>0</v>
      </c>
      <c r="F18" s="68">
        <f t="shared" si="0"/>
        <v>0</v>
      </c>
    </row>
    <row r="19" spans="1:6" ht="30.6" x14ac:dyDescent="0.3">
      <c r="A19" s="6" t="s">
        <v>11</v>
      </c>
      <c r="B19" s="2">
        <v>10</v>
      </c>
      <c r="C19" s="1" t="s">
        <v>12</v>
      </c>
      <c r="D19" s="3">
        <f>D20</f>
        <v>644600</v>
      </c>
      <c r="E19" s="3">
        <f>E20</f>
        <v>166244.54</v>
      </c>
      <c r="F19" s="68">
        <f t="shared" si="0"/>
        <v>25.790341296928325</v>
      </c>
    </row>
    <row r="20" spans="1:6" ht="20.399999999999999" customHeight="1" x14ac:dyDescent="0.3">
      <c r="A20" s="6" t="s">
        <v>229</v>
      </c>
      <c r="B20" s="2">
        <v>10</v>
      </c>
      <c r="C20" s="1" t="s">
        <v>230</v>
      </c>
      <c r="D20" s="3">
        <f>D21+D22+D23+D24</f>
        <v>644600</v>
      </c>
      <c r="E20" s="3">
        <f>E21+E22+E23+E24</f>
        <v>166244.54</v>
      </c>
      <c r="F20" s="68">
        <f t="shared" si="0"/>
        <v>25.790341296928325</v>
      </c>
    </row>
    <row r="21" spans="1:6" ht="61.2" x14ac:dyDescent="0.3">
      <c r="A21" s="6" t="s">
        <v>143</v>
      </c>
      <c r="B21" s="2">
        <v>10</v>
      </c>
      <c r="C21" s="1" t="s">
        <v>144</v>
      </c>
      <c r="D21" s="3">
        <v>291400</v>
      </c>
      <c r="E21" s="4">
        <v>79839.740000000005</v>
      </c>
      <c r="F21" s="68">
        <f t="shared" si="0"/>
        <v>27.398675360329445</v>
      </c>
    </row>
    <row r="22" spans="1:6" ht="72.599999999999994" customHeight="1" x14ac:dyDescent="0.3">
      <c r="A22" s="6" t="s">
        <v>145</v>
      </c>
      <c r="B22" s="2">
        <v>10</v>
      </c>
      <c r="C22" s="1" t="s">
        <v>146</v>
      </c>
      <c r="D22" s="3">
        <v>1600</v>
      </c>
      <c r="E22" s="4">
        <v>511.58</v>
      </c>
      <c r="F22" s="68">
        <f t="shared" si="0"/>
        <v>31.973750000000003</v>
      </c>
    </row>
    <row r="23" spans="1:6" ht="61.2" x14ac:dyDescent="0.3">
      <c r="A23" s="6" t="s">
        <v>147</v>
      </c>
      <c r="B23" s="2">
        <v>10</v>
      </c>
      <c r="C23" s="1" t="s">
        <v>148</v>
      </c>
      <c r="D23" s="3">
        <v>388100</v>
      </c>
      <c r="E23" s="4">
        <v>96604.76</v>
      </c>
      <c r="F23" s="68">
        <f t="shared" si="0"/>
        <v>24.891718629219273</v>
      </c>
    </row>
    <row r="24" spans="1:6" ht="61.2" x14ac:dyDescent="0.3">
      <c r="A24" s="6" t="s">
        <v>149</v>
      </c>
      <c r="B24" s="2">
        <v>10</v>
      </c>
      <c r="C24" s="1" t="s">
        <v>150</v>
      </c>
      <c r="D24" s="3">
        <v>-36500</v>
      </c>
      <c r="E24" s="4">
        <v>-10711.54</v>
      </c>
      <c r="F24" s="68">
        <f t="shared" si="0"/>
        <v>29.34668493150685</v>
      </c>
    </row>
    <row r="25" spans="1:6" x14ac:dyDescent="0.3">
      <c r="A25" s="88" t="s">
        <v>13</v>
      </c>
      <c r="B25" s="85">
        <v>10</v>
      </c>
      <c r="C25" s="89" t="s">
        <v>14</v>
      </c>
      <c r="D25" s="87">
        <f>D26+D29+D32</f>
        <v>1088000</v>
      </c>
      <c r="E25" s="87">
        <f>E26+E29+E32</f>
        <v>444057.59999999998</v>
      </c>
      <c r="F25" s="68">
        <f t="shared" si="0"/>
        <v>40.814117647058822</v>
      </c>
    </row>
    <row r="26" spans="1:6" ht="20.399999999999999" x14ac:dyDescent="0.3">
      <c r="A26" s="84" t="s">
        <v>258</v>
      </c>
      <c r="B26" s="85">
        <v>10</v>
      </c>
      <c r="C26" s="86" t="s">
        <v>259</v>
      </c>
      <c r="D26" s="87">
        <f>D27+D28</f>
        <v>588000</v>
      </c>
      <c r="E26" s="87">
        <f>E27+E28</f>
        <v>174471.45</v>
      </c>
      <c r="F26" s="68">
        <f t="shared" si="0"/>
        <v>29.67201530612245</v>
      </c>
    </row>
    <row r="27" spans="1:6" ht="23.4" customHeight="1" x14ac:dyDescent="0.3">
      <c r="A27" s="84" t="s">
        <v>256</v>
      </c>
      <c r="B27" s="85">
        <v>10</v>
      </c>
      <c r="C27" s="86" t="s">
        <v>257</v>
      </c>
      <c r="D27" s="87">
        <v>409000</v>
      </c>
      <c r="E27" s="90">
        <v>101752.45</v>
      </c>
      <c r="F27" s="68">
        <f t="shared" si="0"/>
        <v>24.878349633251833</v>
      </c>
    </row>
    <row r="28" spans="1:6" ht="30.6" x14ac:dyDescent="0.3">
      <c r="A28" s="84" t="s">
        <v>255</v>
      </c>
      <c r="B28" s="85">
        <v>10</v>
      </c>
      <c r="C28" s="86" t="s">
        <v>254</v>
      </c>
      <c r="D28" s="87">
        <v>179000</v>
      </c>
      <c r="E28" s="90">
        <v>72719</v>
      </c>
      <c r="F28" s="68">
        <f t="shared" si="0"/>
        <v>40.625139664804472</v>
      </c>
    </row>
    <row r="29" spans="1:6" ht="20.399999999999999" x14ac:dyDescent="0.3">
      <c r="A29" s="88" t="s">
        <v>151</v>
      </c>
      <c r="B29" s="85">
        <v>10</v>
      </c>
      <c r="C29" s="86" t="s">
        <v>241</v>
      </c>
      <c r="D29" s="87">
        <f>D30+D31</f>
        <v>0</v>
      </c>
      <c r="E29" s="87">
        <f>E30+E31</f>
        <v>8839.08</v>
      </c>
      <c r="F29" s="68">
        <v>0</v>
      </c>
    </row>
    <row r="30" spans="1:6" ht="20.399999999999999" x14ac:dyDescent="0.3">
      <c r="A30" s="88" t="s">
        <v>151</v>
      </c>
      <c r="B30" s="85">
        <v>10</v>
      </c>
      <c r="C30" s="89" t="s">
        <v>152</v>
      </c>
      <c r="D30" s="87">
        <v>0</v>
      </c>
      <c r="E30" s="90">
        <v>8831.65</v>
      </c>
      <c r="F30" s="68">
        <v>0</v>
      </c>
    </row>
    <row r="31" spans="1:6" ht="30.6" x14ac:dyDescent="0.3">
      <c r="A31" s="6" t="s">
        <v>153</v>
      </c>
      <c r="B31" s="2">
        <v>10</v>
      </c>
      <c r="C31" s="1" t="s">
        <v>154</v>
      </c>
      <c r="D31" s="3">
        <v>0</v>
      </c>
      <c r="E31" s="4">
        <v>7.43</v>
      </c>
      <c r="F31" s="68">
        <v>0</v>
      </c>
    </row>
    <row r="32" spans="1:6" ht="20.399999999999999" x14ac:dyDescent="0.3">
      <c r="A32" s="84" t="s">
        <v>252</v>
      </c>
      <c r="B32" s="85">
        <v>10</v>
      </c>
      <c r="C32" s="86" t="s">
        <v>253</v>
      </c>
      <c r="D32" s="87">
        <f>D33</f>
        <v>500000</v>
      </c>
      <c r="E32" s="87">
        <f>E33</f>
        <v>260747.07</v>
      </c>
      <c r="F32" s="68">
        <f t="shared" si="0"/>
        <v>52.149414000000007</v>
      </c>
    </row>
    <row r="33" spans="1:6" ht="30.6" x14ac:dyDescent="0.3">
      <c r="A33" s="6" t="s">
        <v>156</v>
      </c>
      <c r="B33" s="2">
        <v>10</v>
      </c>
      <c r="C33" s="1" t="s">
        <v>157</v>
      </c>
      <c r="D33" s="3">
        <v>500000</v>
      </c>
      <c r="E33" s="4">
        <v>260747.07</v>
      </c>
      <c r="F33" s="68">
        <f t="shared" si="0"/>
        <v>52.149414000000007</v>
      </c>
    </row>
    <row r="34" spans="1:6" x14ac:dyDescent="0.3">
      <c r="A34" s="6" t="s">
        <v>15</v>
      </c>
      <c r="B34" s="2">
        <v>10</v>
      </c>
      <c r="C34" s="1" t="s">
        <v>16</v>
      </c>
      <c r="D34" s="3">
        <f>D35+D37</f>
        <v>1594400</v>
      </c>
      <c r="E34" s="3">
        <f>E35+E37</f>
        <v>132690.41999999998</v>
      </c>
      <c r="F34" s="68">
        <f t="shared" si="0"/>
        <v>8.3222792272955335</v>
      </c>
    </row>
    <row r="35" spans="1:6" ht="15" customHeight="1" x14ac:dyDescent="0.3">
      <c r="A35" s="76" t="s">
        <v>265</v>
      </c>
      <c r="B35" s="2">
        <v>10</v>
      </c>
      <c r="C35" s="76" t="s">
        <v>266</v>
      </c>
      <c r="D35" s="3">
        <f>D36</f>
        <v>770000</v>
      </c>
      <c r="E35" s="3">
        <f>E36</f>
        <v>133681.13</v>
      </c>
      <c r="F35" s="68">
        <f t="shared" si="0"/>
        <v>17.361185714285714</v>
      </c>
    </row>
    <row r="36" spans="1:6" ht="35.4" customHeight="1" x14ac:dyDescent="0.3">
      <c r="A36" s="76" t="s">
        <v>160</v>
      </c>
      <c r="B36" s="2">
        <v>10</v>
      </c>
      <c r="C36" s="76" t="s">
        <v>161</v>
      </c>
      <c r="D36" s="3">
        <v>770000</v>
      </c>
      <c r="E36" s="4">
        <v>133681.13</v>
      </c>
      <c r="F36" s="68">
        <f t="shared" si="0"/>
        <v>17.361185714285714</v>
      </c>
    </row>
    <row r="37" spans="1:6" ht="12.6" customHeight="1" x14ac:dyDescent="0.3">
      <c r="A37" s="76" t="s">
        <v>267</v>
      </c>
      <c r="B37" s="2">
        <v>10</v>
      </c>
      <c r="C37" s="76" t="s">
        <v>269</v>
      </c>
      <c r="D37" s="3">
        <f>D38+D39</f>
        <v>824400</v>
      </c>
      <c r="E37" s="3">
        <f>E38+E39</f>
        <v>-990.7100000000064</v>
      </c>
      <c r="F37" s="68">
        <f t="shared" si="0"/>
        <v>-0.12017345948568733</v>
      </c>
    </row>
    <row r="38" spans="1:6" x14ac:dyDescent="0.3">
      <c r="A38" s="76" t="s">
        <v>268</v>
      </c>
      <c r="B38" s="2">
        <v>10</v>
      </c>
      <c r="C38" s="76" t="s">
        <v>270</v>
      </c>
      <c r="D38" s="3">
        <v>573200</v>
      </c>
      <c r="E38" s="4">
        <v>-74385.320000000007</v>
      </c>
      <c r="F38" s="68">
        <f t="shared" si="0"/>
        <v>-12.977201674808095</v>
      </c>
    </row>
    <row r="39" spans="1:6" x14ac:dyDescent="0.3">
      <c r="A39" s="76" t="s">
        <v>271</v>
      </c>
      <c r="B39" s="2">
        <v>10</v>
      </c>
      <c r="C39" s="76" t="s">
        <v>272</v>
      </c>
      <c r="D39" s="3">
        <v>251200</v>
      </c>
      <c r="E39" s="4">
        <v>73394.61</v>
      </c>
      <c r="F39" s="68">
        <f t="shared" si="0"/>
        <v>29.217599522292993</v>
      </c>
    </row>
    <row r="40" spans="1:6" x14ac:dyDescent="0.3">
      <c r="A40" s="6" t="s">
        <v>162</v>
      </c>
      <c r="B40" s="2">
        <v>10</v>
      </c>
      <c r="C40" s="1" t="s">
        <v>163</v>
      </c>
      <c r="D40" s="3">
        <f>D41</f>
        <v>0</v>
      </c>
      <c r="E40" s="3">
        <f>E41</f>
        <v>321.12</v>
      </c>
      <c r="F40" s="68">
        <v>0</v>
      </c>
    </row>
    <row r="41" spans="1:6" ht="30.6" x14ac:dyDescent="0.3">
      <c r="A41" s="76" t="s">
        <v>273</v>
      </c>
      <c r="B41" s="2">
        <v>10</v>
      </c>
      <c r="C41" s="76" t="s">
        <v>275</v>
      </c>
      <c r="D41" s="3">
        <f>D42</f>
        <v>0</v>
      </c>
      <c r="E41" s="3">
        <f>E42</f>
        <v>321.12</v>
      </c>
      <c r="F41" s="68">
        <v>0</v>
      </c>
    </row>
    <row r="42" spans="1:6" ht="40.799999999999997" x14ac:dyDescent="0.3">
      <c r="A42" s="76" t="s">
        <v>274</v>
      </c>
      <c r="B42" s="2">
        <v>10</v>
      </c>
      <c r="C42" s="76" t="s">
        <v>276</v>
      </c>
      <c r="D42" s="3">
        <v>0</v>
      </c>
      <c r="E42" s="4">
        <v>321.12</v>
      </c>
      <c r="F42" s="68">
        <v>0</v>
      </c>
    </row>
    <row r="43" spans="1:6" ht="30.6" x14ac:dyDescent="0.3">
      <c r="A43" s="6" t="s">
        <v>17</v>
      </c>
      <c r="B43" s="2">
        <v>10</v>
      </c>
      <c r="C43" s="1" t="s">
        <v>18</v>
      </c>
      <c r="D43" s="3">
        <f>D44+D45+D46</f>
        <v>4372844</v>
      </c>
      <c r="E43" s="3">
        <f>E44+E45+E46</f>
        <v>855129.06</v>
      </c>
      <c r="F43" s="68">
        <f t="shared" si="0"/>
        <v>19.555444008521686</v>
      </c>
    </row>
    <row r="44" spans="1:6" ht="61.2" x14ac:dyDescent="0.3">
      <c r="A44" s="6" t="s">
        <v>164</v>
      </c>
      <c r="B44" s="2">
        <v>10</v>
      </c>
      <c r="C44" s="1" t="s">
        <v>165</v>
      </c>
      <c r="D44" s="3">
        <v>210000</v>
      </c>
      <c r="E44" s="4">
        <v>53505.63</v>
      </c>
      <c r="F44" s="68">
        <f t="shared" si="0"/>
        <v>25.478871428571427</v>
      </c>
    </row>
    <row r="45" spans="1:6" ht="30.6" x14ac:dyDescent="0.3">
      <c r="A45" s="6" t="s">
        <v>166</v>
      </c>
      <c r="B45" s="2">
        <v>10</v>
      </c>
      <c r="C45" s="1" t="s">
        <v>167</v>
      </c>
      <c r="D45" s="3">
        <v>2650044</v>
      </c>
      <c r="E45" s="4">
        <v>494841.09</v>
      </c>
      <c r="F45" s="68">
        <f t="shared" si="0"/>
        <v>18.672938637999977</v>
      </c>
    </row>
    <row r="46" spans="1:6" ht="61.2" x14ac:dyDescent="0.3">
      <c r="A46" s="6" t="s">
        <v>168</v>
      </c>
      <c r="B46" s="2">
        <v>10</v>
      </c>
      <c r="C46" s="1" t="s">
        <v>169</v>
      </c>
      <c r="D46" s="3">
        <v>1512800</v>
      </c>
      <c r="E46" s="4">
        <v>306782.34000000003</v>
      </c>
      <c r="F46" s="68">
        <f t="shared" si="0"/>
        <v>20.279107615018511</v>
      </c>
    </row>
    <row r="47" spans="1:6" ht="20.399999999999999" x14ac:dyDescent="0.3">
      <c r="A47" s="6" t="s">
        <v>170</v>
      </c>
      <c r="B47" s="2">
        <v>10</v>
      </c>
      <c r="C47" s="1" t="s">
        <v>171</v>
      </c>
      <c r="D47" s="3">
        <f>D48+D49+D50</f>
        <v>2102000</v>
      </c>
      <c r="E47" s="3">
        <f>E48+E49+E50</f>
        <v>2042855.31</v>
      </c>
      <c r="F47" s="68">
        <f t="shared" si="0"/>
        <v>97.186265937202663</v>
      </c>
    </row>
    <row r="48" spans="1:6" ht="22.5" customHeight="1" x14ac:dyDescent="0.3">
      <c r="A48" s="6" t="s">
        <v>206</v>
      </c>
      <c r="B48" s="2">
        <v>10</v>
      </c>
      <c r="C48" s="1" t="s">
        <v>207</v>
      </c>
      <c r="D48" s="3">
        <v>1860100</v>
      </c>
      <c r="E48" s="4">
        <v>3036.79</v>
      </c>
      <c r="F48" s="68">
        <f t="shared" si="0"/>
        <v>0.16325950217730228</v>
      </c>
    </row>
    <row r="49" spans="1:6" ht="20.399999999999999" x14ac:dyDescent="0.3">
      <c r="A49" s="6" t="s">
        <v>295</v>
      </c>
      <c r="B49" s="2">
        <v>10</v>
      </c>
      <c r="C49" s="1" t="s">
        <v>208</v>
      </c>
      <c r="D49" s="3">
        <v>200000</v>
      </c>
      <c r="E49" s="4">
        <v>2039818.52</v>
      </c>
      <c r="F49" s="68">
        <f t="shared" si="0"/>
        <v>1019.90926</v>
      </c>
    </row>
    <row r="50" spans="1:6" ht="20.399999999999999" x14ac:dyDescent="0.3">
      <c r="A50" s="6" t="s">
        <v>19</v>
      </c>
      <c r="B50" s="2">
        <v>10</v>
      </c>
      <c r="C50" s="1" t="s">
        <v>209</v>
      </c>
      <c r="D50" s="3">
        <v>41900</v>
      </c>
      <c r="E50" s="4">
        <v>0</v>
      </c>
      <c r="F50" s="68">
        <f t="shared" si="0"/>
        <v>0</v>
      </c>
    </row>
    <row r="51" spans="1:6" ht="22.95" customHeight="1" x14ac:dyDescent="0.3">
      <c r="A51" s="6" t="s">
        <v>172</v>
      </c>
      <c r="B51" s="2">
        <v>10</v>
      </c>
      <c r="C51" s="1" t="s">
        <v>173</v>
      </c>
      <c r="D51" s="3">
        <f>D52+D53+D54</f>
        <v>3342000</v>
      </c>
      <c r="E51" s="3">
        <f>E52+E53+E54</f>
        <v>978234.34</v>
      </c>
      <c r="F51" s="68">
        <f t="shared" si="0"/>
        <v>29.270925792938357</v>
      </c>
    </row>
    <row r="52" spans="1:6" ht="20.399999999999999" x14ac:dyDescent="0.3">
      <c r="A52" s="6" t="s">
        <v>20</v>
      </c>
      <c r="B52" s="2">
        <v>10</v>
      </c>
      <c r="C52" s="1" t="s">
        <v>21</v>
      </c>
      <c r="D52" s="3">
        <v>2700000</v>
      </c>
      <c r="E52" s="4">
        <v>935874.71</v>
      </c>
      <c r="F52" s="68">
        <f t="shared" si="0"/>
        <v>34.662026296296297</v>
      </c>
    </row>
    <row r="53" spans="1:6" ht="24.75" customHeight="1" x14ac:dyDescent="0.3">
      <c r="A53" s="6" t="s">
        <v>210</v>
      </c>
      <c r="B53" s="2">
        <v>10</v>
      </c>
      <c r="C53" s="76" t="s">
        <v>211</v>
      </c>
      <c r="D53" s="3">
        <v>280000</v>
      </c>
      <c r="E53" s="4">
        <v>42359.63</v>
      </c>
      <c r="F53" s="68">
        <f t="shared" si="0"/>
        <v>15.128439285714284</v>
      </c>
    </row>
    <row r="54" spans="1:6" ht="24.75" customHeight="1" x14ac:dyDescent="0.3">
      <c r="A54" s="77" t="s">
        <v>234</v>
      </c>
      <c r="B54" s="2">
        <v>10</v>
      </c>
      <c r="C54" s="76" t="s">
        <v>233</v>
      </c>
      <c r="D54" s="3">
        <v>362000</v>
      </c>
      <c r="E54" s="4">
        <v>0</v>
      </c>
      <c r="F54" s="68">
        <f t="shared" si="0"/>
        <v>0</v>
      </c>
    </row>
    <row r="55" spans="1:6" ht="20.399999999999999" x14ac:dyDescent="0.3">
      <c r="A55" s="6" t="s">
        <v>22</v>
      </c>
      <c r="B55" s="2">
        <v>10</v>
      </c>
      <c r="C55" s="1" t="s">
        <v>23</v>
      </c>
      <c r="D55" s="3">
        <f>D56+D57</f>
        <v>0</v>
      </c>
      <c r="E55" s="3">
        <f>E56+E57</f>
        <v>0</v>
      </c>
      <c r="F55" s="68">
        <v>0</v>
      </c>
    </row>
    <row r="56" spans="1:6" ht="72.599999999999994" customHeight="1" x14ac:dyDescent="0.3">
      <c r="A56" s="6" t="s">
        <v>174</v>
      </c>
      <c r="B56" s="2">
        <v>10</v>
      </c>
      <c r="C56" s="1" t="s">
        <v>175</v>
      </c>
      <c r="D56" s="3">
        <v>0</v>
      </c>
      <c r="E56" s="4">
        <v>0</v>
      </c>
      <c r="F56" s="68">
        <v>0</v>
      </c>
    </row>
    <row r="57" spans="1:6" ht="40.799999999999997" x14ac:dyDescent="0.3">
      <c r="A57" s="6" t="s">
        <v>176</v>
      </c>
      <c r="B57" s="2">
        <v>10</v>
      </c>
      <c r="C57" s="1" t="s">
        <v>177</v>
      </c>
      <c r="D57" s="3">
        <v>0</v>
      </c>
      <c r="E57" s="4">
        <v>0</v>
      </c>
      <c r="F57" s="68">
        <v>0</v>
      </c>
    </row>
    <row r="58" spans="1:6" x14ac:dyDescent="0.3">
      <c r="A58" s="6" t="s">
        <v>178</v>
      </c>
      <c r="B58" s="2">
        <v>10</v>
      </c>
      <c r="C58" s="1" t="s">
        <v>179</v>
      </c>
      <c r="D58" s="3">
        <f>D60+D61+D62+D63+D64+D59</f>
        <v>10000</v>
      </c>
      <c r="E58" s="3">
        <f>E60+E61+E62+E63+E64+E59</f>
        <v>-43.72</v>
      </c>
      <c r="F58" s="68">
        <f t="shared" si="0"/>
        <v>-0.43719999999999998</v>
      </c>
    </row>
    <row r="59" spans="1:6" ht="51" x14ac:dyDescent="0.3">
      <c r="A59" s="6" t="s">
        <v>299</v>
      </c>
      <c r="B59" s="2">
        <v>10</v>
      </c>
      <c r="C59" s="1" t="s">
        <v>296</v>
      </c>
      <c r="D59" s="3">
        <v>1900</v>
      </c>
      <c r="E59" s="4">
        <v>0</v>
      </c>
      <c r="F59" s="68">
        <f t="shared" si="0"/>
        <v>0</v>
      </c>
    </row>
    <row r="60" spans="1:6" ht="20.399999999999999" x14ac:dyDescent="0.3">
      <c r="A60" s="6" t="s">
        <v>212</v>
      </c>
      <c r="B60" s="2">
        <v>10</v>
      </c>
      <c r="C60" s="1" t="s">
        <v>213</v>
      </c>
      <c r="D60" s="3">
        <v>0</v>
      </c>
      <c r="E60" s="4">
        <v>0</v>
      </c>
      <c r="F60" s="68">
        <v>0</v>
      </c>
    </row>
    <row r="61" spans="1:6" ht="33.75" customHeight="1" x14ac:dyDescent="0.3">
      <c r="A61" s="6" t="s">
        <v>214</v>
      </c>
      <c r="B61" s="2">
        <v>10</v>
      </c>
      <c r="C61" s="1" t="s">
        <v>215</v>
      </c>
      <c r="D61" s="3">
        <v>0</v>
      </c>
      <c r="E61" s="4">
        <v>0</v>
      </c>
      <c r="F61" s="68">
        <v>0</v>
      </c>
    </row>
    <row r="62" spans="1:6" ht="43.2" customHeight="1" x14ac:dyDescent="0.3">
      <c r="A62" s="6" t="s">
        <v>216</v>
      </c>
      <c r="B62" s="2">
        <v>10</v>
      </c>
      <c r="C62" s="1" t="s">
        <v>217</v>
      </c>
      <c r="D62" s="3">
        <v>0</v>
      </c>
      <c r="E62" s="4">
        <v>0</v>
      </c>
      <c r="F62" s="68">
        <v>0</v>
      </c>
    </row>
    <row r="63" spans="1:6" ht="34.5" customHeight="1" x14ac:dyDescent="0.3">
      <c r="A63" s="6" t="s">
        <v>24</v>
      </c>
      <c r="B63" s="2">
        <v>10</v>
      </c>
      <c r="C63" s="1" t="s">
        <v>25</v>
      </c>
      <c r="D63" s="3">
        <v>7100</v>
      </c>
      <c r="E63" s="4">
        <v>0</v>
      </c>
      <c r="F63" s="68">
        <f t="shared" si="0"/>
        <v>0</v>
      </c>
    </row>
    <row r="64" spans="1:6" ht="63.6" customHeight="1" x14ac:dyDescent="0.3">
      <c r="A64" s="6" t="s">
        <v>277</v>
      </c>
      <c r="B64" s="2">
        <v>10</v>
      </c>
      <c r="C64" s="76" t="s">
        <v>278</v>
      </c>
      <c r="D64" s="3">
        <v>1000</v>
      </c>
      <c r="E64" s="3">
        <v>-43.72</v>
      </c>
      <c r="F64" s="68">
        <f t="shared" si="0"/>
        <v>-4.3719999999999999</v>
      </c>
    </row>
    <row r="65" spans="1:7" x14ac:dyDescent="0.3">
      <c r="A65" s="6" t="s">
        <v>195</v>
      </c>
      <c r="B65" s="2">
        <v>10</v>
      </c>
      <c r="C65" s="1" t="s">
        <v>196</v>
      </c>
      <c r="D65" s="3">
        <f>D66</f>
        <v>0</v>
      </c>
      <c r="E65" s="3">
        <f>E66</f>
        <v>0</v>
      </c>
      <c r="F65" s="68">
        <v>0</v>
      </c>
    </row>
    <row r="66" spans="1:7" ht="20.399999999999999" x14ac:dyDescent="0.3">
      <c r="A66" s="6" t="s">
        <v>197</v>
      </c>
      <c r="B66" s="2">
        <v>10</v>
      </c>
      <c r="C66" s="1" t="s">
        <v>198</v>
      </c>
      <c r="D66" s="3">
        <v>0</v>
      </c>
      <c r="E66" s="4">
        <v>0</v>
      </c>
      <c r="F66" s="68">
        <v>0</v>
      </c>
    </row>
    <row r="67" spans="1:7" s="91" customFormat="1" x14ac:dyDescent="0.3">
      <c r="A67" s="6" t="s">
        <v>26</v>
      </c>
      <c r="B67" s="2">
        <v>10</v>
      </c>
      <c r="C67" s="1" t="s">
        <v>27</v>
      </c>
      <c r="D67" s="3">
        <f>D68+D92+D95+D90</f>
        <v>188890574.57999998</v>
      </c>
      <c r="E67" s="3">
        <f>E68+E92+E95+E90</f>
        <v>34548741.670000002</v>
      </c>
      <c r="F67" s="68">
        <f t="shared" si="0"/>
        <v>18.290347068306325</v>
      </c>
    </row>
    <row r="68" spans="1:7" ht="30.6" x14ac:dyDescent="0.3">
      <c r="A68" s="6" t="s">
        <v>28</v>
      </c>
      <c r="B68" s="2">
        <v>10</v>
      </c>
      <c r="C68" s="1" t="s">
        <v>29</v>
      </c>
      <c r="D68" s="3">
        <f>D69+D73+D81+D87</f>
        <v>188870174.57999998</v>
      </c>
      <c r="E68" s="3">
        <f>E69+E73+E81+E87</f>
        <v>34777727.439999998</v>
      </c>
      <c r="F68" s="68">
        <f t="shared" si="0"/>
        <v>18.413562394029107</v>
      </c>
      <c r="G68" s="75"/>
    </row>
    <row r="69" spans="1:7" ht="20.399999999999999" x14ac:dyDescent="0.3">
      <c r="A69" s="6" t="s">
        <v>182</v>
      </c>
      <c r="B69" s="2">
        <v>10</v>
      </c>
      <c r="C69" s="1" t="s">
        <v>279</v>
      </c>
      <c r="D69" s="3">
        <f>D70+D71+D72</f>
        <v>94073500</v>
      </c>
      <c r="E69" s="3">
        <f>E70+E71+E72</f>
        <v>16322500</v>
      </c>
      <c r="F69" s="68">
        <f t="shared" si="0"/>
        <v>17.350794857212712</v>
      </c>
      <c r="G69" s="75"/>
    </row>
    <row r="70" spans="1:7" ht="20.399999999999999" x14ac:dyDescent="0.3">
      <c r="A70" s="6" t="s">
        <v>180</v>
      </c>
      <c r="B70" s="2">
        <v>10</v>
      </c>
      <c r="C70" s="1" t="s">
        <v>199</v>
      </c>
      <c r="D70" s="3">
        <v>49343800</v>
      </c>
      <c r="E70" s="4">
        <v>15309400</v>
      </c>
      <c r="F70" s="68">
        <f t="shared" si="0"/>
        <v>31.025985027500923</v>
      </c>
    </row>
    <row r="71" spans="1:7" ht="20.399999999999999" x14ac:dyDescent="0.3">
      <c r="A71" s="6" t="s">
        <v>181</v>
      </c>
      <c r="B71" s="2">
        <v>10</v>
      </c>
      <c r="C71" s="1" t="s">
        <v>200</v>
      </c>
      <c r="D71" s="3">
        <v>30010100</v>
      </c>
      <c r="E71" s="4">
        <v>0</v>
      </c>
      <c r="F71" s="68">
        <f t="shared" si="0"/>
        <v>0</v>
      </c>
    </row>
    <row r="72" spans="1:7" s="75" customFormat="1" x14ac:dyDescent="0.3">
      <c r="A72" s="88" t="s">
        <v>249</v>
      </c>
      <c r="B72" s="85">
        <v>10</v>
      </c>
      <c r="C72" s="89" t="s">
        <v>248</v>
      </c>
      <c r="D72" s="87">
        <v>14719600</v>
      </c>
      <c r="E72" s="90">
        <v>1013100</v>
      </c>
      <c r="F72" s="68">
        <f t="shared" si="0"/>
        <v>6.8826598548873612</v>
      </c>
    </row>
    <row r="73" spans="1:7" ht="20.399999999999999" x14ac:dyDescent="0.3">
      <c r="A73" s="6" t="s">
        <v>183</v>
      </c>
      <c r="B73" s="2">
        <v>10</v>
      </c>
      <c r="C73" s="1" t="s">
        <v>242</v>
      </c>
      <c r="D73" s="3">
        <f>D74+D75+D76+D77+D79+D80+D78</f>
        <v>7217284.5800000001</v>
      </c>
      <c r="E73" s="3">
        <f>E74+E75+E76+E77+E79+E80+E78</f>
        <v>640100</v>
      </c>
      <c r="F73" s="68">
        <f t="shared" si="0"/>
        <v>8.8689865683528311</v>
      </c>
    </row>
    <row r="74" spans="1:7" ht="61.2" x14ac:dyDescent="0.3">
      <c r="A74" s="1" t="s">
        <v>281</v>
      </c>
      <c r="B74" s="2">
        <v>10</v>
      </c>
      <c r="C74" s="1" t="s">
        <v>282</v>
      </c>
      <c r="D74" s="3">
        <v>0</v>
      </c>
      <c r="E74" s="4">
        <v>0</v>
      </c>
      <c r="F74" s="68">
        <v>0</v>
      </c>
    </row>
    <row r="75" spans="1:7" ht="51" x14ac:dyDescent="0.3">
      <c r="A75" s="1" t="s">
        <v>283</v>
      </c>
      <c r="B75" s="2">
        <v>10</v>
      </c>
      <c r="C75" s="1" t="s">
        <v>284</v>
      </c>
      <c r="D75" s="3">
        <v>2570000</v>
      </c>
      <c r="E75" s="4">
        <v>474000</v>
      </c>
      <c r="F75" s="68">
        <f t="shared" ref="F75:F91" si="1">E75/D75*100</f>
        <v>18.443579766536967</v>
      </c>
    </row>
    <row r="76" spans="1:7" ht="40.799999999999997" x14ac:dyDescent="0.3">
      <c r="A76" s="6" t="s">
        <v>280</v>
      </c>
      <c r="B76" s="2">
        <v>10</v>
      </c>
      <c r="C76" s="1" t="s">
        <v>243</v>
      </c>
      <c r="D76" s="3">
        <v>0</v>
      </c>
      <c r="E76" s="4">
        <v>0</v>
      </c>
      <c r="F76" s="68">
        <v>0</v>
      </c>
    </row>
    <row r="77" spans="1:7" ht="30.6" x14ac:dyDescent="0.3">
      <c r="A77" s="1" t="s">
        <v>285</v>
      </c>
      <c r="B77" s="2">
        <v>10</v>
      </c>
      <c r="C77" s="1" t="s">
        <v>218</v>
      </c>
      <c r="D77" s="3">
        <v>388042.58</v>
      </c>
      <c r="E77" s="4">
        <v>0</v>
      </c>
      <c r="F77" s="68">
        <f t="shared" si="1"/>
        <v>0</v>
      </c>
    </row>
    <row r="78" spans="1:7" ht="24.6" customHeight="1" x14ac:dyDescent="0.3">
      <c r="A78" s="1" t="s">
        <v>300</v>
      </c>
      <c r="B78" s="2">
        <v>10</v>
      </c>
      <c r="C78" s="1" t="s">
        <v>297</v>
      </c>
      <c r="D78" s="3">
        <v>13600</v>
      </c>
      <c r="E78" s="4">
        <v>0</v>
      </c>
      <c r="F78" s="68">
        <f t="shared" si="1"/>
        <v>0</v>
      </c>
    </row>
    <row r="79" spans="1:7" ht="34.799999999999997" customHeight="1" x14ac:dyDescent="0.3">
      <c r="A79" s="1" t="s">
        <v>286</v>
      </c>
      <c r="B79" s="2">
        <v>10</v>
      </c>
      <c r="C79" s="1" t="s">
        <v>219</v>
      </c>
      <c r="D79" s="3">
        <v>3223242</v>
      </c>
      <c r="E79" s="4">
        <v>0</v>
      </c>
      <c r="F79" s="68">
        <f t="shared" si="1"/>
        <v>0</v>
      </c>
    </row>
    <row r="80" spans="1:7" x14ac:dyDescent="0.3">
      <c r="A80" s="6" t="s">
        <v>184</v>
      </c>
      <c r="B80" s="2">
        <v>10</v>
      </c>
      <c r="C80" s="76" t="s">
        <v>238</v>
      </c>
      <c r="D80" s="3">
        <v>1022400</v>
      </c>
      <c r="E80" s="4">
        <v>166100</v>
      </c>
      <c r="F80" s="68">
        <f t="shared" si="1"/>
        <v>16.246087636932707</v>
      </c>
    </row>
    <row r="81" spans="1:6" ht="20.399999999999999" x14ac:dyDescent="0.3">
      <c r="A81" s="6" t="s">
        <v>185</v>
      </c>
      <c r="B81" s="2">
        <v>10</v>
      </c>
      <c r="C81" s="76" t="s">
        <v>235</v>
      </c>
      <c r="D81" s="3">
        <f>D82+D83+D84+D85+D86</f>
        <v>79920190</v>
      </c>
      <c r="E81" s="3">
        <f>E82+E83+E84+E85+E86</f>
        <v>17112047.440000001</v>
      </c>
      <c r="F81" s="68">
        <f t="shared" si="1"/>
        <v>21.411419867745561</v>
      </c>
    </row>
    <row r="82" spans="1:6" ht="30.6" x14ac:dyDescent="0.3">
      <c r="A82" s="6" t="s">
        <v>187</v>
      </c>
      <c r="B82" s="2">
        <v>10</v>
      </c>
      <c r="C82" s="76" t="s">
        <v>236</v>
      </c>
      <c r="D82" s="3">
        <v>78510690</v>
      </c>
      <c r="E82" s="4">
        <v>16906908</v>
      </c>
      <c r="F82" s="68">
        <f t="shared" si="1"/>
        <v>21.534529883764876</v>
      </c>
    </row>
    <row r="83" spans="1:6" ht="61.2" x14ac:dyDescent="0.3">
      <c r="A83" s="6" t="s">
        <v>188</v>
      </c>
      <c r="B83" s="2">
        <v>10</v>
      </c>
      <c r="C83" s="76" t="s">
        <v>237</v>
      </c>
      <c r="D83" s="3">
        <v>864500</v>
      </c>
      <c r="E83" s="4">
        <v>105000</v>
      </c>
      <c r="F83" s="68">
        <f t="shared" si="1"/>
        <v>12.145748987854251</v>
      </c>
    </row>
    <row r="84" spans="1:6" ht="30.6" x14ac:dyDescent="0.3">
      <c r="A84" s="6" t="s">
        <v>186</v>
      </c>
      <c r="B84" s="2">
        <v>10</v>
      </c>
      <c r="C84" s="1" t="s">
        <v>201</v>
      </c>
      <c r="D84" s="3">
        <v>460100</v>
      </c>
      <c r="E84" s="4">
        <v>100139.44</v>
      </c>
      <c r="F84" s="68">
        <f t="shared" si="1"/>
        <v>21.764712019126279</v>
      </c>
    </row>
    <row r="85" spans="1:6" ht="51" x14ac:dyDescent="0.3">
      <c r="A85" s="6" t="s">
        <v>220</v>
      </c>
      <c r="B85" s="2">
        <v>10</v>
      </c>
      <c r="C85" s="1" t="s">
        <v>221</v>
      </c>
      <c r="D85" s="3">
        <v>84900</v>
      </c>
      <c r="E85" s="4">
        <v>0</v>
      </c>
      <c r="F85" s="68">
        <f t="shared" si="1"/>
        <v>0</v>
      </c>
    </row>
    <row r="86" spans="1:6" x14ac:dyDescent="0.3">
      <c r="A86" s="6" t="s">
        <v>189</v>
      </c>
      <c r="B86" s="2">
        <v>10</v>
      </c>
      <c r="C86" s="76" t="s">
        <v>239</v>
      </c>
      <c r="D86" s="3">
        <v>0</v>
      </c>
      <c r="E86" s="4">
        <v>0</v>
      </c>
      <c r="F86" s="68">
        <v>0</v>
      </c>
    </row>
    <row r="87" spans="1:6" x14ac:dyDescent="0.3">
      <c r="A87" s="6" t="s">
        <v>190</v>
      </c>
      <c r="B87" s="2">
        <v>10</v>
      </c>
      <c r="C87" s="76" t="s">
        <v>240</v>
      </c>
      <c r="D87" s="3">
        <f>D88+D89</f>
        <v>7659200</v>
      </c>
      <c r="E87" s="3">
        <f>E88+E89</f>
        <v>703080</v>
      </c>
      <c r="F87" s="68">
        <f t="shared" si="1"/>
        <v>9.1795487779402549</v>
      </c>
    </row>
    <row r="88" spans="1:6" ht="51" x14ac:dyDescent="0.3">
      <c r="A88" s="1" t="s">
        <v>288</v>
      </c>
      <c r="B88" s="2">
        <v>10</v>
      </c>
      <c r="C88" s="1" t="s">
        <v>287</v>
      </c>
      <c r="D88" s="3">
        <v>3632600</v>
      </c>
      <c r="E88" s="4">
        <v>703080</v>
      </c>
      <c r="F88" s="68">
        <f t="shared" si="1"/>
        <v>19.354732147772946</v>
      </c>
    </row>
    <row r="89" spans="1:6" ht="20.399999999999999" x14ac:dyDescent="0.3">
      <c r="A89" s="1" t="s">
        <v>301</v>
      </c>
      <c r="B89" s="2">
        <v>10</v>
      </c>
      <c r="C89" s="1" t="s">
        <v>298</v>
      </c>
      <c r="D89" s="3">
        <v>4026600</v>
      </c>
      <c r="E89" s="4">
        <v>0</v>
      </c>
      <c r="F89" s="68">
        <f t="shared" si="1"/>
        <v>0</v>
      </c>
    </row>
    <row r="90" spans="1:6" s="91" customFormat="1" x14ac:dyDescent="0.3">
      <c r="A90" s="6" t="s">
        <v>244</v>
      </c>
      <c r="B90" s="2">
        <v>10</v>
      </c>
      <c r="C90" s="1" t="s">
        <v>246</v>
      </c>
      <c r="D90" s="3">
        <f>D91</f>
        <v>20400</v>
      </c>
      <c r="E90" s="3">
        <f>E91</f>
        <v>0</v>
      </c>
      <c r="F90" s="68">
        <f t="shared" si="1"/>
        <v>0</v>
      </c>
    </row>
    <row r="91" spans="1:6" ht="20.399999999999999" x14ac:dyDescent="0.3">
      <c r="A91" s="6" t="s">
        <v>245</v>
      </c>
      <c r="B91" s="2">
        <v>10</v>
      </c>
      <c r="C91" s="1" t="s">
        <v>247</v>
      </c>
      <c r="D91" s="3">
        <v>20400</v>
      </c>
      <c r="E91" s="4">
        <v>0</v>
      </c>
      <c r="F91" s="68">
        <f t="shared" si="1"/>
        <v>0</v>
      </c>
    </row>
    <row r="92" spans="1:6" ht="71.400000000000006" x14ac:dyDescent="0.3">
      <c r="A92" s="6" t="s">
        <v>191</v>
      </c>
      <c r="B92" s="2">
        <v>10</v>
      </c>
      <c r="C92" s="1" t="s">
        <v>192</v>
      </c>
      <c r="D92" s="3">
        <f>D93+D94</f>
        <v>0</v>
      </c>
      <c r="E92" s="3">
        <f>E93+E94</f>
        <v>2961742.8899999997</v>
      </c>
      <c r="F92" s="68">
        <v>0</v>
      </c>
    </row>
    <row r="93" spans="1:6" ht="30.6" x14ac:dyDescent="0.3">
      <c r="A93" s="6" t="s">
        <v>30</v>
      </c>
      <c r="B93" s="2">
        <v>10</v>
      </c>
      <c r="C93" s="76" t="s">
        <v>260</v>
      </c>
      <c r="D93" s="3">
        <v>0</v>
      </c>
      <c r="E93" s="4">
        <v>1109816.8899999999</v>
      </c>
      <c r="F93" s="68">
        <v>0</v>
      </c>
    </row>
    <row r="94" spans="1:6" ht="30.6" x14ac:dyDescent="0.3">
      <c r="A94" s="77" t="s">
        <v>262</v>
      </c>
      <c r="B94" s="2">
        <v>10</v>
      </c>
      <c r="C94" s="76" t="s">
        <v>261</v>
      </c>
      <c r="D94" s="3">
        <v>0</v>
      </c>
      <c r="E94" s="4">
        <v>1851926</v>
      </c>
      <c r="F94" s="68">
        <v>0</v>
      </c>
    </row>
    <row r="95" spans="1:6" ht="40.799999999999997" x14ac:dyDescent="0.3">
      <c r="A95" s="6" t="s">
        <v>193</v>
      </c>
      <c r="B95" s="2">
        <v>10</v>
      </c>
      <c r="C95" s="1" t="s">
        <v>194</v>
      </c>
      <c r="D95" s="3">
        <f>D96</f>
        <v>0</v>
      </c>
      <c r="E95" s="3">
        <f>E96</f>
        <v>-3190728.66</v>
      </c>
      <c r="F95" s="68">
        <v>0</v>
      </c>
    </row>
    <row r="96" spans="1:6" ht="41.4" customHeight="1" x14ac:dyDescent="0.3">
      <c r="A96" s="77" t="s">
        <v>264</v>
      </c>
      <c r="B96" s="2">
        <v>10</v>
      </c>
      <c r="C96" s="76" t="s">
        <v>263</v>
      </c>
      <c r="D96" s="3">
        <v>0</v>
      </c>
      <c r="E96" s="4">
        <v>-3190728.66</v>
      </c>
      <c r="F96" s="68">
        <v>0</v>
      </c>
    </row>
    <row r="97" spans="1:6" ht="20.25" customHeight="1" x14ac:dyDescent="0.3">
      <c r="A97" s="93" t="s">
        <v>35</v>
      </c>
      <c r="B97" s="94"/>
      <c r="C97" s="94"/>
      <c r="D97" s="94"/>
      <c r="E97" s="30"/>
      <c r="F97" s="11"/>
    </row>
    <row r="98" spans="1:6" ht="30.6" x14ac:dyDescent="0.3">
      <c r="A98" s="25" t="s">
        <v>0</v>
      </c>
      <c r="B98" s="25" t="s">
        <v>1</v>
      </c>
      <c r="C98" s="25" t="s">
        <v>120</v>
      </c>
      <c r="D98" s="28" t="s">
        <v>290</v>
      </c>
      <c r="E98" s="28" t="s">
        <v>36</v>
      </c>
      <c r="F98" s="29" t="s">
        <v>31</v>
      </c>
    </row>
    <row r="99" spans="1:6" x14ac:dyDescent="0.3">
      <c r="A99" s="31" t="s">
        <v>117</v>
      </c>
      <c r="B99" s="31" t="s">
        <v>118</v>
      </c>
      <c r="C99" s="31" t="s">
        <v>119</v>
      </c>
      <c r="D99" s="31">
        <v>4</v>
      </c>
      <c r="E99" s="37">
        <v>5</v>
      </c>
      <c r="F99" s="38">
        <v>6</v>
      </c>
    </row>
    <row r="100" spans="1:6" x14ac:dyDescent="0.3">
      <c r="A100" s="22" t="s">
        <v>37</v>
      </c>
      <c r="B100" s="23" t="s">
        <v>34</v>
      </c>
      <c r="C100" s="23" t="s">
        <v>38</v>
      </c>
      <c r="D100" s="24">
        <f>D101+D109+D111+D115+D119+D124+D130+D132+D134+D138</f>
        <v>213945418.58000001</v>
      </c>
      <c r="E100" s="24">
        <f>E101+E109+E111+E115+E119+E124+E130+E132+E134+E138</f>
        <v>45603660.040000007</v>
      </c>
      <c r="F100" s="21">
        <f>E100/D100*100</f>
        <v>21.315558118832797</v>
      </c>
    </row>
    <row r="101" spans="1:6" x14ac:dyDescent="0.3">
      <c r="A101" s="22" t="s">
        <v>39</v>
      </c>
      <c r="B101" s="23" t="s">
        <v>34</v>
      </c>
      <c r="C101" s="23" t="s">
        <v>40</v>
      </c>
      <c r="D101" s="24">
        <f>D102+D103+D104+D105+D106+D107+D108</f>
        <v>21818324</v>
      </c>
      <c r="E101" s="24">
        <f>E102+E103+E104+E105+E106+E107+E108</f>
        <v>4230156.76</v>
      </c>
      <c r="F101" s="21">
        <f t="shared" ref="F101:F139" si="2">E101/D101*100</f>
        <v>19.388092137599568</v>
      </c>
    </row>
    <row r="102" spans="1:6" ht="31.8" x14ac:dyDescent="0.3">
      <c r="A102" s="12" t="s">
        <v>41</v>
      </c>
      <c r="B102" s="13" t="s">
        <v>34</v>
      </c>
      <c r="C102" s="13" t="s">
        <v>42</v>
      </c>
      <c r="D102" s="14">
        <v>1612772</v>
      </c>
      <c r="E102" s="15">
        <v>340784.65</v>
      </c>
      <c r="F102" s="21">
        <f t="shared" si="2"/>
        <v>21.130367466697091</v>
      </c>
    </row>
    <row r="103" spans="1:6" ht="42" x14ac:dyDescent="0.3">
      <c r="A103" s="12" t="s">
        <v>43</v>
      </c>
      <c r="B103" s="13" t="s">
        <v>34</v>
      </c>
      <c r="C103" s="13" t="s">
        <v>44</v>
      </c>
      <c r="D103" s="14">
        <v>2651880</v>
      </c>
      <c r="E103" s="15">
        <v>534168.02</v>
      </c>
      <c r="F103" s="21">
        <f t="shared" si="2"/>
        <v>20.142993649788078</v>
      </c>
    </row>
    <row r="104" spans="1:6" ht="42" x14ac:dyDescent="0.3">
      <c r="A104" s="12" t="s">
        <v>46</v>
      </c>
      <c r="B104" s="13" t="s">
        <v>34</v>
      </c>
      <c r="C104" s="13" t="s">
        <v>47</v>
      </c>
      <c r="D104" s="14">
        <v>14359271</v>
      </c>
      <c r="E104" s="15">
        <v>2840580.29</v>
      </c>
      <c r="F104" s="21">
        <f t="shared" si="2"/>
        <v>19.782204054788018</v>
      </c>
    </row>
    <row r="105" spans="1:6" x14ac:dyDescent="0.3">
      <c r="A105" s="12" t="s">
        <v>48</v>
      </c>
      <c r="B105" s="13" t="s">
        <v>34</v>
      </c>
      <c r="C105" s="13" t="s">
        <v>49</v>
      </c>
      <c r="D105" s="14">
        <v>84900</v>
      </c>
      <c r="E105" s="70">
        <v>0</v>
      </c>
      <c r="F105" s="21">
        <f t="shared" si="2"/>
        <v>0</v>
      </c>
    </row>
    <row r="106" spans="1:6" ht="14.4" customHeight="1" x14ac:dyDescent="0.3">
      <c r="A106" s="76" t="s">
        <v>223</v>
      </c>
      <c r="B106" s="13" t="s">
        <v>34</v>
      </c>
      <c r="C106" s="13" t="s">
        <v>222</v>
      </c>
      <c r="D106" s="14">
        <v>0</v>
      </c>
      <c r="E106" s="70">
        <v>0</v>
      </c>
      <c r="F106" s="21">
        <v>0</v>
      </c>
    </row>
    <row r="107" spans="1:6" x14ac:dyDescent="0.3">
      <c r="A107" s="12" t="s">
        <v>202</v>
      </c>
      <c r="B107" s="13">
        <v>200</v>
      </c>
      <c r="C107" s="13" t="s">
        <v>203</v>
      </c>
      <c r="D107" s="14">
        <v>500000</v>
      </c>
      <c r="E107" s="70">
        <v>0</v>
      </c>
      <c r="F107" s="21">
        <f t="shared" si="2"/>
        <v>0</v>
      </c>
    </row>
    <row r="108" spans="1:6" x14ac:dyDescent="0.3">
      <c r="A108" s="12" t="s">
        <v>50</v>
      </c>
      <c r="B108" s="13" t="s">
        <v>34</v>
      </c>
      <c r="C108" s="13" t="s">
        <v>51</v>
      </c>
      <c r="D108" s="14">
        <v>2609501</v>
      </c>
      <c r="E108" s="15">
        <v>514623.8</v>
      </c>
      <c r="F108" s="21">
        <f t="shared" si="2"/>
        <v>19.721157416686179</v>
      </c>
    </row>
    <row r="109" spans="1:6" x14ac:dyDescent="0.3">
      <c r="A109" s="22" t="s">
        <v>52</v>
      </c>
      <c r="B109" s="23" t="s">
        <v>34</v>
      </c>
      <c r="C109" s="23" t="s">
        <v>53</v>
      </c>
      <c r="D109" s="24">
        <f>D110</f>
        <v>460100</v>
      </c>
      <c r="E109" s="24">
        <f>E110</f>
        <v>100139.44</v>
      </c>
      <c r="F109" s="21">
        <f t="shared" si="2"/>
        <v>21.764712019126279</v>
      </c>
    </row>
    <row r="110" spans="1:6" x14ac:dyDescent="0.3">
      <c r="A110" s="12" t="s">
        <v>54</v>
      </c>
      <c r="B110" s="13" t="s">
        <v>34</v>
      </c>
      <c r="C110" s="13" t="s">
        <v>55</v>
      </c>
      <c r="D110" s="14">
        <v>460100</v>
      </c>
      <c r="E110" s="15">
        <v>100139.44</v>
      </c>
      <c r="F110" s="21">
        <f t="shared" si="2"/>
        <v>21.764712019126279</v>
      </c>
    </row>
    <row r="111" spans="1:6" ht="21.6" x14ac:dyDescent="0.3">
      <c r="A111" s="22" t="s">
        <v>56</v>
      </c>
      <c r="B111" s="23" t="s">
        <v>34</v>
      </c>
      <c r="C111" s="23" t="s">
        <v>57</v>
      </c>
      <c r="D111" s="24">
        <f>D112+D114+D113</f>
        <v>5520804</v>
      </c>
      <c r="E111" s="24">
        <f>E112+E114+E113</f>
        <v>1335982.0699999998</v>
      </c>
      <c r="F111" s="21">
        <f t="shared" si="2"/>
        <v>24.199049087777791</v>
      </c>
    </row>
    <row r="112" spans="1:6" x14ac:dyDescent="0.3">
      <c r="A112" s="12" t="s">
        <v>294</v>
      </c>
      <c r="B112" s="13">
        <v>200</v>
      </c>
      <c r="C112" s="13" t="s">
        <v>204</v>
      </c>
      <c r="D112" s="14">
        <v>1963.44</v>
      </c>
      <c r="E112" s="15">
        <v>1963.44</v>
      </c>
      <c r="F112" s="21">
        <f t="shared" si="2"/>
        <v>100</v>
      </c>
    </row>
    <row r="113" spans="1:6" ht="31.8" x14ac:dyDescent="0.3">
      <c r="A113" s="12" t="s">
        <v>293</v>
      </c>
      <c r="B113" s="13">
        <v>200</v>
      </c>
      <c r="C113" s="13" t="s">
        <v>292</v>
      </c>
      <c r="D113" s="14">
        <v>5493840.5599999996</v>
      </c>
      <c r="E113" s="15">
        <v>1320018.6299999999</v>
      </c>
      <c r="F113" s="21">
        <f t="shared" si="2"/>
        <v>24.027246797275094</v>
      </c>
    </row>
    <row r="114" spans="1:6" ht="21.6" x14ac:dyDescent="0.3">
      <c r="A114" s="12" t="s">
        <v>58</v>
      </c>
      <c r="B114" s="13" t="s">
        <v>34</v>
      </c>
      <c r="C114" s="13" t="s">
        <v>59</v>
      </c>
      <c r="D114" s="14">
        <v>25000</v>
      </c>
      <c r="E114" s="15">
        <v>14000</v>
      </c>
      <c r="F114" s="21">
        <f t="shared" si="2"/>
        <v>56.000000000000007</v>
      </c>
    </row>
    <row r="115" spans="1:6" x14ac:dyDescent="0.3">
      <c r="A115" s="22" t="s">
        <v>60</v>
      </c>
      <c r="B115" s="23" t="s">
        <v>34</v>
      </c>
      <c r="C115" s="23" t="s">
        <v>61</v>
      </c>
      <c r="D115" s="24">
        <f>D117+D118+D116</f>
        <v>1950675</v>
      </c>
      <c r="E115" s="24">
        <f>E117+E118+E116</f>
        <v>55400</v>
      </c>
      <c r="F115" s="21">
        <f t="shared" si="2"/>
        <v>2.8400425493739347</v>
      </c>
    </row>
    <row r="116" spans="1:6" x14ac:dyDescent="0.3">
      <c r="A116" s="78" t="s">
        <v>251</v>
      </c>
      <c r="B116" s="13" t="s">
        <v>34</v>
      </c>
      <c r="C116" s="13" t="s">
        <v>250</v>
      </c>
      <c r="D116" s="14">
        <v>20000</v>
      </c>
      <c r="E116" s="15">
        <v>0</v>
      </c>
      <c r="F116" s="21">
        <f t="shared" si="2"/>
        <v>0</v>
      </c>
    </row>
    <row r="117" spans="1:6" x14ac:dyDescent="0.3">
      <c r="A117" s="12" t="s">
        <v>62</v>
      </c>
      <c r="B117" s="13" t="s">
        <v>34</v>
      </c>
      <c r="C117" s="13" t="s">
        <v>63</v>
      </c>
      <c r="D117" s="14">
        <v>921175</v>
      </c>
      <c r="E117" s="15">
        <v>0</v>
      </c>
      <c r="F117" s="21">
        <f t="shared" si="2"/>
        <v>0</v>
      </c>
    </row>
    <row r="118" spans="1:6" x14ac:dyDescent="0.3">
      <c r="A118" s="12" t="s">
        <v>64</v>
      </c>
      <c r="B118" s="13" t="s">
        <v>34</v>
      </c>
      <c r="C118" s="13" t="s">
        <v>65</v>
      </c>
      <c r="D118" s="14">
        <v>1009500</v>
      </c>
      <c r="E118" s="70">
        <v>55400</v>
      </c>
      <c r="F118" s="21">
        <f t="shared" si="2"/>
        <v>5.4878652798415057</v>
      </c>
    </row>
    <row r="119" spans="1:6" x14ac:dyDescent="0.3">
      <c r="A119" s="22" t="s">
        <v>66</v>
      </c>
      <c r="B119" s="23" t="s">
        <v>34</v>
      </c>
      <c r="C119" s="23" t="s">
        <v>67</v>
      </c>
      <c r="D119" s="24">
        <f>D120+D121+D122+D123</f>
        <v>26011576</v>
      </c>
      <c r="E119" s="24">
        <f>E120+E121+E122+E123</f>
        <v>4979098.05</v>
      </c>
      <c r="F119" s="21">
        <f t="shared" si="2"/>
        <v>19.141854572748688</v>
      </c>
    </row>
    <row r="120" spans="1:6" x14ac:dyDescent="0.3">
      <c r="A120" s="12" t="s">
        <v>68</v>
      </c>
      <c r="B120" s="13" t="s">
        <v>34</v>
      </c>
      <c r="C120" s="13" t="s">
        <v>69</v>
      </c>
      <c r="D120" s="14">
        <v>1500000</v>
      </c>
      <c r="E120" s="15">
        <v>347816.52</v>
      </c>
      <c r="F120" s="21">
        <f t="shared" si="2"/>
        <v>23.187768000000002</v>
      </c>
    </row>
    <row r="121" spans="1:6" x14ac:dyDescent="0.3">
      <c r="A121" s="12" t="s">
        <v>70</v>
      </c>
      <c r="B121" s="13" t="s">
        <v>34</v>
      </c>
      <c r="C121" s="13" t="s">
        <v>71</v>
      </c>
      <c r="D121" s="14">
        <v>9667000</v>
      </c>
      <c r="E121" s="15">
        <v>2059071</v>
      </c>
      <c r="F121" s="21">
        <f t="shared" si="2"/>
        <v>21.3</v>
      </c>
    </row>
    <row r="122" spans="1:6" x14ac:dyDescent="0.3">
      <c r="A122" s="12" t="s">
        <v>72</v>
      </c>
      <c r="B122" s="13" t="s">
        <v>34</v>
      </c>
      <c r="C122" s="13" t="s">
        <v>73</v>
      </c>
      <c r="D122" s="14">
        <v>4830316</v>
      </c>
      <c r="E122" s="15">
        <v>123103.96</v>
      </c>
      <c r="F122" s="21">
        <f t="shared" si="2"/>
        <v>2.5485694931760157</v>
      </c>
    </row>
    <row r="123" spans="1:6" ht="21.6" x14ac:dyDescent="0.3">
      <c r="A123" s="12" t="s">
        <v>74</v>
      </c>
      <c r="B123" s="13" t="s">
        <v>34</v>
      </c>
      <c r="C123" s="13" t="s">
        <v>75</v>
      </c>
      <c r="D123" s="14">
        <v>10014260</v>
      </c>
      <c r="E123" s="15">
        <v>2449106.5699999998</v>
      </c>
      <c r="F123" s="21">
        <f t="shared" si="2"/>
        <v>24.456191171389598</v>
      </c>
    </row>
    <row r="124" spans="1:6" x14ac:dyDescent="0.3">
      <c r="A124" s="22" t="s">
        <v>76</v>
      </c>
      <c r="B124" s="23" t="s">
        <v>34</v>
      </c>
      <c r="C124" s="23" t="s">
        <v>77</v>
      </c>
      <c r="D124" s="24">
        <f>D125+D126+D128+D129+D127</f>
        <v>121849897</v>
      </c>
      <c r="E124" s="24">
        <f>E125+E126+E128+E129+E127</f>
        <v>27366795.050000001</v>
      </c>
      <c r="F124" s="21">
        <f t="shared" si="2"/>
        <v>22.459432238994836</v>
      </c>
    </row>
    <row r="125" spans="1:6" x14ac:dyDescent="0.3">
      <c r="A125" s="12" t="s">
        <v>78</v>
      </c>
      <c r="B125" s="13" t="s">
        <v>34</v>
      </c>
      <c r="C125" s="13" t="s">
        <v>79</v>
      </c>
      <c r="D125" s="14">
        <v>46564636</v>
      </c>
      <c r="E125" s="15">
        <v>10735464.060000001</v>
      </c>
      <c r="F125" s="21">
        <f t="shared" si="2"/>
        <v>23.054972576184209</v>
      </c>
    </row>
    <row r="126" spans="1:6" x14ac:dyDescent="0.3">
      <c r="A126" s="12" t="s">
        <v>80</v>
      </c>
      <c r="B126" s="13" t="s">
        <v>34</v>
      </c>
      <c r="C126" s="13" t="s">
        <v>81</v>
      </c>
      <c r="D126" s="14">
        <v>57138818</v>
      </c>
      <c r="E126" s="15">
        <v>12798142.529999999</v>
      </c>
      <c r="F126" s="21">
        <f t="shared" si="2"/>
        <v>22.398332653643621</v>
      </c>
    </row>
    <row r="127" spans="1:6" x14ac:dyDescent="0.3">
      <c r="A127" s="12" t="s">
        <v>232</v>
      </c>
      <c r="B127" s="13">
        <v>200</v>
      </c>
      <c r="C127" s="13" t="s">
        <v>231</v>
      </c>
      <c r="D127" s="14">
        <v>11964314</v>
      </c>
      <c r="E127" s="15">
        <v>2772113</v>
      </c>
      <c r="F127" s="21">
        <f t="shared" si="2"/>
        <v>23.169844923829313</v>
      </c>
    </row>
    <row r="128" spans="1:6" x14ac:dyDescent="0.3">
      <c r="A128" s="12" t="s">
        <v>82</v>
      </c>
      <c r="B128" s="13" t="s">
        <v>34</v>
      </c>
      <c r="C128" s="13" t="s">
        <v>83</v>
      </c>
      <c r="D128" s="14">
        <v>5241829</v>
      </c>
      <c r="E128" s="15">
        <v>900752</v>
      </c>
      <c r="F128" s="21">
        <f t="shared" si="2"/>
        <v>17.183925687007338</v>
      </c>
    </row>
    <row r="129" spans="1:6" x14ac:dyDescent="0.3">
      <c r="A129" s="12" t="s">
        <v>84</v>
      </c>
      <c r="B129" s="13" t="s">
        <v>34</v>
      </c>
      <c r="C129" s="13" t="s">
        <v>85</v>
      </c>
      <c r="D129" s="14">
        <v>940300</v>
      </c>
      <c r="E129" s="15">
        <v>160323.46</v>
      </c>
      <c r="F129" s="21">
        <f t="shared" si="2"/>
        <v>17.050245666276719</v>
      </c>
    </row>
    <row r="130" spans="1:6" x14ac:dyDescent="0.3">
      <c r="A130" s="22" t="s">
        <v>86</v>
      </c>
      <c r="B130" s="23" t="s">
        <v>34</v>
      </c>
      <c r="C130" s="23" t="s">
        <v>87</v>
      </c>
      <c r="D130" s="24">
        <f>D131</f>
        <v>8770008</v>
      </c>
      <c r="E130" s="24">
        <f>E131</f>
        <v>2108733</v>
      </c>
      <c r="F130" s="21">
        <f t="shared" si="2"/>
        <v>24.044824132429525</v>
      </c>
    </row>
    <row r="131" spans="1:6" x14ac:dyDescent="0.3">
      <c r="A131" s="12" t="s">
        <v>88</v>
      </c>
      <c r="B131" s="13" t="s">
        <v>34</v>
      </c>
      <c r="C131" s="13" t="s">
        <v>89</v>
      </c>
      <c r="D131" s="14">
        <v>8770008</v>
      </c>
      <c r="E131" s="15">
        <v>2108733</v>
      </c>
      <c r="F131" s="21">
        <f t="shared" si="2"/>
        <v>24.044824132429525</v>
      </c>
    </row>
    <row r="132" spans="1:6" x14ac:dyDescent="0.3">
      <c r="A132" s="22" t="s">
        <v>90</v>
      </c>
      <c r="B132" s="23" t="s">
        <v>34</v>
      </c>
      <c r="C132" s="23" t="s">
        <v>91</v>
      </c>
      <c r="D132" s="24">
        <f>D133</f>
        <v>12000</v>
      </c>
      <c r="E132" s="24">
        <f>E133</f>
        <v>0</v>
      </c>
      <c r="F132" s="21">
        <f t="shared" si="2"/>
        <v>0</v>
      </c>
    </row>
    <row r="133" spans="1:6" x14ac:dyDescent="0.3">
      <c r="A133" s="12" t="s">
        <v>92</v>
      </c>
      <c r="B133" s="13" t="s">
        <v>34</v>
      </c>
      <c r="C133" s="13" t="s">
        <v>93</v>
      </c>
      <c r="D133" s="14">
        <v>12000</v>
      </c>
      <c r="E133" s="15">
        <v>0</v>
      </c>
      <c r="F133" s="21">
        <f t="shared" si="2"/>
        <v>0</v>
      </c>
    </row>
    <row r="134" spans="1:6" x14ac:dyDescent="0.3">
      <c r="A134" s="22" t="s">
        <v>94</v>
      </c>
      <c r="B134" s="23" t="s">
        <v>34</v>
      </c>
      <c r="C134" s="23" t="s">
        <v>95</v>
      </c>
      <c r="D134" s="24">
        <f>D135+D136+D137</f>
        <v>2198688.58</v>
      </c>
      <c r="E134" s="24">
        <f>E135+E136+E137</f>
        <v>254571.67</v>
      </c>
      <c r="F134" s="21">
        <f t="shared" si="2"/>
        <v>11.578341394759963</v>
      </c>
    </row>
    <row r="135" spans="1:6" x14ac:dyDescent="0.3">
      <c r="A135" s="12" t="s">
        <v>96</v>
      </c>
      <c r="B135" s="13" t="s">
        <v>34</v>
      </c>
      <c r="C135" s="13" t="s">
        <v>97</v>
      </c>
      <c r="D135" s="14">
        <v>596988.57999999996</v>
      </c>
      <c r="E135" s="15">
        <v>0</v>
      </c>
      <c r="F135" s="21">
        <f t="shared" si="2"/>
        <v>0</v>
      </c>
    </row>
    <row r="136" spans="1:6" x14ac:dyDescent="0.3">
      <c r="A136" s="12" t="s">
        <v>98</v>
      </c>
      <c r="B136" s="13" t="s">
        <v>34</v>
      </c>
      <c r="C136" s="13" t="s">
        <v>99</v>
      </c>
      <c r="D136" s="14">
        <v>864500</v>
      </c>
      <c r="E136" s="15">
        <v>84875.03</v>
      </c>
      <c r="F136" s="21">
        <f t="shared" si="2"/>
        <v>9.8178172353961823</v>
      </c>
    </row>
    <row r="137" spans="1:6" ht="15" customHeight="1" x14ac:dyDescent="0.3">
      <c r="A137" s="12" t="s">
        <v>100</v>
      </c>
      <c r="B137" s="13" t="s">
        <v>34</v>
      </c>
      <c r="C137" s="13" t="s">
        <v>101</v>
      </c>
      <c r="D137" s="14">
        <v>737200</v>
      </c>
      <c r="E137" s="15">
        <v>169696.64000000001</v>
      </c>
      <c r="F137" s="21">
        <f t="shared" si="2"/>
        <v>23.019077590884429</v>
      </c>
    </row>
    <row r="138" spans="1:6" x14ac:dyDescent="0.3">
      <c r="A138" s="17" t="s">
        <v>224</v>
      </c>
      <c r="B138" s="23" t="s">
        <v>34</v>
      </c>
      <c r="C138" s="23" t="s">
        <v>225</v>
      </c>
      <c r="D138" s="24">
        <f>D139</f>
        <v>25353346</v>
      </c>
      <c r="E138" s="73">
        <f>E139</f>
        <v>5172784</v>
      </c>
      <c r="F138" s="21">
        <f t="shared" si="2"/>
        <v>20.402766561857359</v>
      </c>
    </row>
    <row r="139" spans="1:6" x14ac:dyDescent="0.3">
      <c r="A139" s="72" t="s">
        <v>226</v>
      </c>
      <c r="B139" s="13" t="s">
        <v>34</v>
      </c>
      <c r="C139" s="13" t="s">
        <v>227</v>
      </c>
      <c r="D139" s="14">
        <v>25353346</v>
      </c>
      <c r="E139" s="15">
        <v>5172784</v>
      </c>
      <c r="F139" s="21">
        <f t="shared" si="2"/>
        <v>20.402766561857359</v>
      </c>
    </row>
    <row r="140" spans="1:6" ht="21.6" x14ac:dyDescent="0.3">
      <c r="A140" s="17" t="s">
        <v>102</v>
      </c>
      <c r="B140" s="18">
        <v>450</v>
      </c>
      <c r="C140" s="18" t="s">
        <v>38</v>
      </c>
      <c r="D140" s="19">
        <f>D9-D100</f>
        <v>0</v>
      </c>
      <c r="E140" s="20">
        <f>E9-E100</f>
        <v>-3987722.4700000063</v>
      </c>
      <c r="F140" s="21">
        <v>0</v>
      </c>
    </row>
    <row r="141" spans="1:6" ht="23.25" customHeight="1" x14ac:dyDescent="0.3">
      <c r="A141" s="95" t="s">
        <v>103</v>
      </c>
      <c r="B141" s="96"/>
      <c r="C141" s="96"/>
      <c r="D141" s="96"/>
      <c r="E141" s="11"/>
      <c r="F141" s="11"/>
    </row>
    <row r="142" spans="1:6" ht="44.25" customHeight="1" x14ac:dyDescent="0.3">
      <c r="A142" s="25" t="s">
        <v>0</v>
      </c>
      <c r="B142" s="25" t="s">
        <v>1</v>
      </c>
      <c r="C142" s="25" t="s">
        <v>104</v>
      </c>
      <c r="D142" s="25" t="s">
        <v>290</v>
      </c>
      <c r="E142" s="59" t="s">
        <v>36</v>
      </c>
      <c r="F142" s="61" t="s">
        <v>31</v>
      </c>
    </row>
    <row r="143" spans="1:6" ht="21.6" x14ac:dyDescent="0.3">
      <c r="A143" s="22" t="s">
        <v>105</v>
      </c>
      <c r="B143" s="57">
        <v>500</v>
      </c>
      <c r="C143" s="57" t="s">
        <v>38</v>
      </c>
      <c r="D143" s="58">
        <f>D146</f>
        <v>0</v>
      </c>
      <c r="E143" s="58">
        <f>E146</f>
        <v>3987722.4699999988</v>
      </c>
      <c r="F143" s="21">
        <v>0</v>
      </c>
    </row>
    <row r="144" spans="1:6" ht="21.6" x14ac:dyDescent="0.3">
      <c r="A144" s="12" t="s">
        <v>106</v>
      </c>
      <c r="B144" s="26">
        <v>520</v>
      </c>
      <c r="C144" s="26" t="s">
        <v>38</v>
      </c>
      <c r="D144" s="27" t="s">
        <v>155</v>
      </c>
      <c r="E144" s="16" t="s">
        <v>45</v>
      </c>
      <c r="F144" s="92" t="s">
        <v>155</v>
      </c>
    </row>
    <row r="145" spans="1:6" ht="31.8" x14ac:dyDescent="0.3">
      <c r="A145" s="12" t="s">
        <v>107</v>
      </c>
      <c r="B145" s="26">
        <v>520</v>
      </c>
      <c r="C145" s="26" t="s">
        <v>108</v>
      </c>
      <c r="D145" s="27" t="s">
        <v>45</v>
      </c>
      <c r="E145" s="16" t="s">
        <v>45</v>
      </c>
      <c r="F145" s="92" t="s">
        <v>155</v>
      </c>
    </row>
    <row r="146" spans="1:6" x14ac:dyDescent="0.3">
      <c r="A146" s="22" t="s">
        <v>109</v>
      </c>
      <c r="B146" s="57">
        <v>700</v>
      </c>
      <c r="C146" s="57" t="s">
        <v>110</v>
      </c>
      <c r="D146" s="58">
        <f>D147</f>
        <v>0</v>
      </c>
      <c r="E146" s="58">
        <f>E147</f>
        <v>3987722.4699999988</v>
      </c>
      <c r="F146" s="21">
        <v>0</v>
      </c>
    </row>
    <row r="147" spans="1:6" ht="21.6" x14ac:dyDescent="0.3">
      <c r="A147" s="12" t="s">
        <v>111</v>
      </c>
      <c r="B147" s="26">
        <v>700</v>
      </c>
      <c r="C147" s="26" t="s">
        <v>112</v>
      </c>
      <c r="D147" s="27">
        <f>D148+D149</f>
        <v>0</v>
      </c>
      <c r="E147" s="27">
        <f>E148+E149</f>
        <v>3987722.4699999988</v>
      </c>
      <c r="F147" s="21">
        <v>0</v>
      </c>
    </row>
    <row r="148" spans="1:6" ht="21.6" x14ac:dyDescent="0.3">
      <c r="A148" s="12" t="s">
        <v>113</v>
      </c>
      <c r="B148" s="26">
        <v>710</v>
      </c>
      <c r="C148" s="26" t="s">
        <v>114</v>
      </c>
      <c r="D148" s="27">
        <v>-213945418.58000001</v>
      </c>
      <c r="E148" s="60">
        <v>-47774519.189999998</v>
      </c>
      <c r="F148" s="21">
        <f>E148/D148*100</f>
        <v>22.330237079667029</v>
      </c>
    </row>
    <row r="149" spans="1:6" ht="21.6" x14ac:dyDescent="0.3">
      <c r="A149" s="12" t="s">
        <v>115</v>
      </c>
      <c r="B149" s="26">
        <v>720</v>
      </c>
      <c r="C149" s="26" t="s">
        <v>116</v>
      </c>
      <c r="D149" s="27">
        <v>213945418.58000001</v>
      </c>
      <c r="E149" s="60">
        <v>51762241.659999996</v>
      </c>
      <c r="F149" s="21">
        <f>E149/D149*100</f>
        <v>24.1941341878488</v>
      </c>
    </row>
    <row r="150" spans="1:6" x14ac:dyDescent="0.3">
      <c r="A150" s="79"/>
      <c r="B150" s="80"/>
      <c r="C150" s="80"/>
      <c r="D150" s="81"/>
      <c r="E150" s="81"/>
      <c r="F150" s="82"/>
    </row>
    <row r="151" spans="1:6" x14ac:dyDescent="0.3">
      <c r="A151" s="83"/>
    </row>
    <row r="152" spans="1:6" x14ac:dyDescent="0.3">
      <c r="A152" s="62" t="s">
        <v>302</v>
      </c>
    </row>
    <row r="153" spans="1:6" x14ac:dyDescent="0.3">
      <c r="A153" s="62" t="s">
        <v>33</v>
      </c>
      <c r="D153" s="64" t="s">
        <v>303</v>
      </c>
    </row>
    <row r="154" spans="1:6" x14ac:dyDescent="0.3">
      <c r="A154" s="63"/>
      <c r="D154" s="64"/>
    </row>
    <row r="155" spans="1:6" x14ac:dyDescent="0.3">
      <c r="A155" s="62" t="s">
        <v>131</v>
      </c>
      <c r="D155" s="64" t="s">
        <v>228</v>
      </c>
    </row>
    <row r="156" spans="1:6" x14ac:dyDescent="0.3">
      <c r="B156" t="s">
        <v>132</v>
      </c>
    </row>
  </sheetData>
  <mergeCells count="7">
    <mergeCell ref="A97:D97"/>
    <mergeCell ref="A141:D141"/>
    <mergeCell ref="A5:F6"/>
    <mergeCell ref="E1:F1"/>
    <mergeCell ref="D3:F3"/>
    <mergeCell ref="E4:F4"/>
    <mergeCell ref="D2:F2"/>
  </mergeCells>
  <pageMargins left="0.39370078740157483" right="0.19685039370078741" top="0.39370078740157483" bottom="0.19685039370078741" header="0.31496062992125984" footer="0.31496062992125984"/>
  <pageSetup paperSize="9" scale="86" fitToHeight="0" orientation="portrait" horizontalDpi="180" verticalDpi="180" r:id="rId1"/>
  <rowBreaks count="4" manualBreakCount="4">
    <brk id="28" max="6" man="1"/>
    <brk id="60" max="6" man="1"/>
    <brk id="90" max="6" man="1"/>
    <brk id="13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zoomScaleNormal="100" workbookViewId="0">
      <selection activeCell="A9" sqref="A9:C9"/>
    </sheetView>
  </sheetViews>
  <sheetFormatPr defaultColWidth="9.109375" defaultRowHeight="15" x14ac:dyDescent="0.25"/>
  <cols>
    <col min="1" max="1" width="6.88671875" style="7" customWidth="1"/>
    <col min="2" max="2" width="70.33203125" style="7" customWidth="1"/>
    <col min="3" max="3" width="20.109375" style="7" customWidth="1"/>
    <col min="4" max="4" width="28.88671875" style="56" customWidth="1"/>
    <col min="5" max="6" width="11.44140625" style="7" bestFit="1" customWidth="1"/>
    <col min="7" max="8" width="10.109375" style="7" bestFit="1" customWidth="1"/>
    <col min="9" max="9" width="13.44140625" style="7" customWidth="1"/>
    <col min="10" max="16384" width="9.109375" style="7"/>
  </cols>
  <sheetData>
    <row r="1" spans="1:4" x14ac:dyDescent="0.25">
      <c r="C1" s="39" t="s">
        <v>121</v>
      </c>
      <c r="D1" s="7"/>
    </row>
    <row r="2" spans="1:4" x14ac:dyDescent="0.25">
      <c r="C2" s="39" t="s">
        <v>205</v>
      </c>
      <c r="D2" s="7"/>
    </row>
    <row r="3" spans="1:4" x14ac:dyDescent="0.25">
      <c r="C3" s="39" t="s">
        <v>130</v>
      </c>
      <c r="D3" s="7"/>
    </row>
    <row r="4" spans="1:4" x14ac:dyDescent="0.25">
      <c r="C4" s="74" t="s">
        <v>304</v>
      </c>
      <c r="D4" s="7"/>
    </row>
    <row r="5" spans="1:4" x14ac:dyDescent="0.25">
      <c r="D5" s="40"/>
    </row>
    <row r="6" spans="1:4" ht="15.75" customHeight="1" x14ac:dyDescent="0.3">
      <c r="A6" s="101" t="s">
        <v>122</v>
      </c>
      <c r="B6" s="101"/>
      <c r="C6" s="101"/>
      <c r="D6" s="41"/>
    </row>
    <row r="7" spans="1:4" ht="15.75" customHeight="1" x14ac:dyDescent="0.3">
      <c r="A7" s="101" t="s">
        <v>123</v>
      </c>
      <c r="B7" s="101"/>
      <c r="C7" s="101"/>
      <c r="D7" s="41"/>
    </row>
    <row r="8" spans="1:4" ht="15.75" customHeight="1" x14ac:dyDescent="0.3">
      <c r="A8" s="101" t="s">
        <v>124</v>
      </c>
      <c r="B8" s="101"/>
      <c r="C8" s="101"/>
      <c r="D8" s="41"/>
    </row>
    <row r="9" spans="1:4" ht="15.75" customHeight="1" x14ac:dyDescent="0.3">
      <c r="A9" s="102" t="s">
        <v>291</v>
      </c>
      <c r="B9" s="102"/>
      <c r="C9" s="102"/>
      <c r="D9" s="42"/>
    </row>
    <row r="10" spans="1:4" ht="15.6" x14ac:dyDescent="0.3">
      <c r="A10" s="43"/>
      <c r="B10" s="43"/>
      <c r="C10" s="44"/>
      <c r="D10" s="7"/>
    </row>
    <row r="11" spans="1:4" ht="30" customHeight="1" x14ac:dyDescent="0.25">
      <c r="A11" s="45" t="s">
        <v>125</v>
      </c>
      <c r="B11" s="46" t="s">
        <v>0</v>
      </c>
      <c r="C11" s="47" t="s">
        <v>126</v>
      </c>
      <c r="D11" s="7"/>
    </row>
    <row r="12" spans="1:4" ht="15.75" customHeight="1" x14ac:dyDescent="0.25">
      <c r="A12" s="48">
        <v>1</v>
      </c>
      <c r="B12" s="48">
        <v>2</v>
      </c>
      <c r="C12" s="49">
        <v>3</v>
      </c>
      <c r="D12" s="7"/>
    </row>
    <row r="13" spans="1:4" ht="46.5" customHeight="1" x14ac:dyDescent="0.25">
      <c r="A13" s="50">
        <v>1</v>
      </c>
      <c r="B13" s="51" t="s">
        <v>127</v>
      </c>
      <c r="C13" s="52">
        <v>16</v>
      </c>
      <c r="D13" s="7"/>
    </row>
    <row r="14" spans="1:4" ht="51.75" customHeight="1" x14ac:dyDescent="0.25">
      <c r="A14" s="50">
        <v>2</v>
      </c>
      <c r="B14" s="45" t="s">
        <v>128</v>
      </c>
      <c r="C14" s="52">
        <v>3375</v>
      </c>
      <c r="D14" s="7"/>
    </row>
    <row r="15" spans="1:4" ht="75" customHeight="1" x14ac:dyDescent="0.25">
      <c r="A15" s="50">
        <v>3</v>
      </c>
      <c r="B15" s="51" t="s">
        <v>129</v>
      </c>
      <c r="C15" s="52">
        <v>246</v>
      </c>
      <c r="D15" s="7"/>
    </row>
    <row r="16" spans="1:4" ht="48.75" customHeight="1" x14ac:dyDescent="0.25">
      <c r="A16" s="53"/>
      <c r="B16" s="54"/>
      <c r="C16" s="55"/>
      <c r="D16" s="7"/>
    </row>
    <row r="17" spans="1:4" ht="15" customHeight="1" x14ac:dyDescent="0.25">
      <c r="A17" s="100"/>
      <c r="B17" s="100"/>
      <c r="C17" s="55"/>
      <c r="D17" s="7"/>
    </row>
    <row r="18" spans="1:4" x14ac:dyDescent="0.25">
      <c r="A18" s="100" t="s">
        <v>302</v>
      </c>
      <c r="B18" s="100"/>
      <c r="C18" s="56"/>
    </row>
    <row r="19" spans="1:4" x14ac:dyDescent="0.25">
      <c r="A19" s="100" t="s">
        <v>33</v>
      </c>
      <c r="B19" s="100"/>
      <c r="C19" s="56" t="s">
        <v>303</v>
      </c>
    </row>
    <row r="20" spans="1:4" ht="15" customHeight="1" x14ac:dyDescent="0.25">
      <c r="A20" s="40"/>
      <c r="B20" s="40"/>
      <c r="C20" s="56"/>
    </row>
    <row r="21" spans="1:4" ht="18.75" customHeight="1" x14ac:dyDescent="0.25">
      <c r="A21" s="100" t="s">
        <v>131</v>
      </c>
      <c r="B21" s="100"/>
      <c r="C21" s="56" t="s">
        <v>228</v>
      </c>
    </row>
    <row r="23" spans="1:4" x14ac:dyDescent="0.25">
      <c r="B23" s="7" t="s">
        <v>132</v>
      </c>
    </row>
  </sheetData>
  <mergeCells count="8">
    <mergeCell ref="A21:B21"/>
    <mergeCell ref="A6:C6"/>
    <mergeCell ref="A7:C7"/>
    <mergeCell ref="A8:C8"/>
    <mergeCell ref="A9:C9"/>
    <mergeCell ref="A18:B18"/>
    <mergeCell ref="A19:B19"/>
    <mergeCell ref="A17:B1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2022-04-20T01:40:29Z</dcterms:modified>
</cp:coreProperties>
</file>